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<sst xmlns="http://schemas.openxmlformats.org/spreadsheetml/2006/main" count="703" uniqueCount="210">
  <si>
    <t>№ п/п</t>
  </si>
  <si>
    <t>Наименование показателя</t>
  </si>
  <si>
    <t>Тип средств</t>
  </si>
  <si>
    <t>Мероприятие</t>
  </si>
  <si>
    <t>Код целевых средств</t>
  </si>
  <si>
    <t>КОСГУ</t>
  </si>
  <si>
    <t>Код направления</t>
  </si>
  <si>
    <t>Всего</t>
  </si>
  <si>
    <t>В том числе</t>
  </si>
  <si>
    <t>очередной финансовый год</t>
  </si>
  <si>
    <t>1-й год</t>
  </si>
  <si>
    <t>2-й год</t>
  </si>
  <si>
    <t>планового</t>
  </si>
  <si>
    <t>плано-</t>
  </si>
  <si>
    <t>всего</t>
  </si>
  <si>
    <t>из них:</t>
  </si>
  <si>
    <t>периода</t>
  </si>
  <si>
    <t xml:space="preserve">вого пе-  </t>
  </si>
  <si>
    <t xml:space="preserve">I  </t>
  </si>
  <si>
    <t>II</t>
  </si>
  <si>
    <t>III</t>
  </si>
  <si>
    <t>IV</t>
  </si>
  <si>
    <t>риода</t>
  </si>
  <si>
    <t>кв.</t>
  </si>
  <si>
    <t>1.</t>
  </si>
  <si>
    <t xml:space="preserve">Остаток средств  </t>
  </si>
  <si>
    <t>00.00.00</t>
  </si>
  <si>
    <t>000 000 0</t>
  </si>
  <si>
    <t>000</t>
  </si>
  <si>
    <t>-</t>
  </si>
  <si>
    <t>2.</t>
  </si>
  <si>
    <t xml:space="preserve">000 000 0 </t>
  </si>
  <si>
    <t xml:space="preserve">в том числе:          </t>
  </si>
  <si>
    <t>2.1</t>
  </si>
  <si>
    <t>субсидии на  выполнение   муниципального  задания</t>
  </si>
  <si>
    <t>04.00.00</t>
  </si>
  <si>
    <t>180</t>
  </si>
  <si>
    <t>2.1.1</t>
  </si>
  <si>
    <t>01.00.00</t>
  </si>
  <si>
    <t>2.1.2</t>
  </si>
  <si>
    <t>субсидия на содержание имущества</t>
  </si>
  <si>
    <t>2.2</t>
  </si>
  <si>
    <t xml:space="preserve">целевые субсидии </t>
  </si>
  <si>
    <t>05.00.00</t>
  </si>
  <si>
    <t>2.2.1</t>
  </si>
  <si>
    <t>2.2.2</t>
  </si>
  <si>
    <t>01.11.01</t>
  </si>
  <si>
    <t>2.2.4</t>
  </si>
  <si>
    <t>2.2.5</t>
  </si>
  <si>
    <t>2.3</t>
  </si>
  <si>
    <t xml:space="preserve">бюджетные   инвестиции     </t>
  </si>
  <si>
    <t>2.4</t>
  </si>
  <si>
    <t xml:space="preserve">поступления от  оказания учреждением   услуг, относящихся в  соответствии с уставом к основным видам деятельности, предо-ставление которых осу-ществляется на  плат-ной основе, а также поступления от иной    приносящей доход деятельности </t>
  </si>
  <si>
    <t>02.00.00</t>
  </si>
  <si>
    <t>130</t>
  </si>
  <si>
    <t>3</t>
  </si>
  <si>
    <t xml:space="preserve">Выплаты, всего     </t>
  </si>
  <si>
    <t>3.1</t>
  </si>
  <si>
    <t>За счет субсидии на  выполнение муници-пального задания</t>
  </si>
  <si>
    <t>3.1.1</t>
  </si>
  <si>
    <t>оплата труда</t>
  </si>
  <si>
    <t>210</t>
  </si>
  <si>
    <t>Заработная плата</t>
  </si>
  <si>
    <t>211</t>
  </si>
  <si>
    <t>Прочие выплаты</t>
  </si>
  <si>
    <t>212</t>
  </si>
  <si>
    <t>в том числе</t>
  </si>
  <si>
    <t>расходы на книгоиздательскую продукцию</t>
  </si>
  <si>
    <t>021</t>
  </si>
  <si>
    <t>расходы на оплату суточных</t>
  </si>
  <si>
    <t>022</t>
  </si>
  <si>
    <t>прочие расходы</t>
  </si>
  <si>
    <t>023</t>
  </si>
  <si>
    <t>Начисление на заработную плату</t>
  </si>
  <si>
    <t>213</t>
  </si>
  <si>
    <t>3.1.2</t>
  </si>
  <si>
    <t xml:space="preserve">услуги связи  </t>
  </si>
  <si>
    <t>221</t>
  </si>
  <si>
    <t>3.1.3</t>
  </si>
  <si>
    <t xml:space="preserve">транспортные  услуги </t>
  </si>
  <si>
    <t>222</t>
  </si>
  <si>
    <t>3.1.4</t>
  </si>
  <si>
    <t>коммунальные   услуги</t>
  </si>
  <si>
    <t>223</t>
  </si>
  <si>
    <t>расчеты за тепло</t>
  </si>
  <si>
    <t>031</t>
  </si>
  <si>
    <t>расчеты за воду и водоотведение</t>
  </si>
  <si>
    <t>032</t>
  </si>
  <si>
    <t>расчеты за потребленный газ</t>
  </si>
  <si>
    <t>033</t>
  </si>
  <si>
    <t>расчеты за электроэнергию</t>
  </si>
  <si>
    <t>034</t>
  </si>
  <si>
    <t>3.1.5</t>
  </si>
  <si>
    <t>услуги по содержанию помещения</t>
  </si>
  <si>
    <t>225</t>
  </si>
  <si>
    <t>оплата расходов на содержание имущества</t>
  </si>
  <si>
    <t>041</t>
  </si>
  <si>
    <t>расходы по текущему ремонту зданий</t>
  </si>
  <si>
    <t>042</t>
  </si>
  <si>
    <t>расходы по капитальному ремонту зданий</t>
  </si>
  <si>
    <t>043</t>
  </si>
  <si>
    <t>3.1.6</t>
  </si>
  <si>
    <t xml:space="preserve">прочие услуги    </t>
  </si>
  <si>
    <t>226</t>
  </si>
  <si>
    <t>расходы на закупку работ, услуг в сфере информационно-коммуникационных технологий</t>
  </si>
  <si>
    <t>051</t>
  </si>
  <si>
    <t>3.1.7</t>
  </si>
  <si>
    <t>приобретение основных средств</t>
  </si>
  <si>
    <t>310</t>
  </si>
  <si>
    <t>расходы на закупку товаров в сфере информационно-коммуникационных технологий</t>
  </si>
  <si>
    <t>061</t>
  </si>
  <si>
    <t>3.1.8</t>
  </si>
  <si>
    <t>приобретение нематериальных активов</t>
  </si>
  <si>
    <t>3.1.9</t>
  </si>
  <si>
    <t xml:space="preserve">приобретение материальных запасов  </t>
  </si>
  <si>
    <t>340</t>
  </si>
  <si>
    <t>071</t>
  </si>
  <si>
    <t>расходы на ГСМ</t>
  </si>
  <si>
    <t>073</t>
  </si>
  <si>
    <t>расходы на прочие материальные запасы</t>
  </si>
  <si>
    <t>074</t>
  </si>
  <si>
    <t>3.1.10</t>
  </si>
  <si>
    <t>290</t>
  </si>
  <si>
    <t>3.1.11</t>
  </si>
  <si>
    <t>3.1.12</t>
  </si>
  <si>
    <t xml:space="preserve">уплата земельного налога </t>
  </si>
  <si>
    <t>3.2</t>
  </si>
  <si>
    <t xml:space="preserve">За счет целевых субсидии 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</si>
  <si>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</si>
  <si>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</si>
  <si>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</si>
  <si>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</si>
  <si>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</si>
  <si>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</si>
  <si>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</si>
  <si>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</si>
  <si>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</si>
  <si>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</si>
  <si>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</si>
  <si>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</si>
  <si>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 xml:space="preserve">уплата налога на имущество организации и транспортного налога  </t>
  </si>
  <si>
    <t>3.3</t>
  </si>
  <si>
    <t>Бюджетные инвестиции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</si>
  <si>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</si>
  <si>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</si>
  <si>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</si>
  <si>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</si>
  <si>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</si>
  <si>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</si>
  <si>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</si>
  <si>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</si>
  <si>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</si>
  <si>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</si>
  <si>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</si>
  <si>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</si>
  <si>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 xml:space="preserve">иные выплаты, не запрещенные законодатель-ством Российской Федерации  </t>
  </si>
  <si>
    <t>3.4</t>
  </si>
  <si>
    <t>За счет поступлений от  оказания учреждением   услуг, относящихся в  соответствии с уставом к основным видам       
деятельности, предо-ставление которых осу-ществляется на  плат-ной основе, а также поступления от иной    
приносящей доход       
дея-тель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</si>
  <si>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</si>
  <si>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</si>
  <si>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</si>
  <si>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</si>
  <si>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</si>
  <si>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</si>
  <si>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</si>
  <si>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</si>
  <si>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3.4.9</t>
  </si>
  <si>
    <t>3.4.10</t>
  </si>
  <si>
    <t>4.</t>
  </si>
  <si>
    <t xml:space="preserve">Остаток средств    </t>
  </si>
  <si>
    <t>5.</t>
  </si>
  <si>
    <t xml:space="preserve">Справочно:         </t>
  </si>
  <si>
    <t xml:space="preserve">Объем публичных обяза-тельств перед физическими лицами, подлежащих испол-нению  в денежной форме, полномочия по  исполнению которых от  имени Феде-рального агентства по рыбо-ловству передаются учреж-дению, всего       </t>
  </si>
  <si>
    <t xml:space="preserve">Директор </t>
  </si>
  <si>
    <r>
      <t>Главный бухгалтер учреждения</t>
    </r>
    <r>
      <rPr>
        <sz val="12"/>
        <rFont val="Times New Roman"/>
        <family val="1"/>
      </rPr>
      <t xml:space="preserve">                              _________________   </t>
    </r>
  </si>
  <si>
    <t xml:space="preserve">                          М.П.</t>
  </si>
  <si>
    <t>дата "__" ________ 20__ г.</t>
  </si>
  <si>
    <t>01.10.01</t>
  </si>
  <si>
    <t xml:space="preserve">Поступления, всего </t>
  </si>
  <si>
    <r>
      <t xml:space="preserve">субсидия на возмещение затрат по выполнению муниципального задания </t>
    </r>
    <r>
      <rPr>
        <sz val="10"/>
        <rFont val="Times New Roman"/>
        <family val="1"/>
      </rPr>
      <t>(госстандарт)</t>
    </r>
  </si>
  <si>
    <r>
      <t xml:space="preserve">субсидия на возмещение затрат по выполнению муниципального задания </t>
    </r>
    <r>
      <rPr>
        <sz val="10"/>
        <rFont val="Times New Roman"/>
        <family val="1"/>
      </rPr>
      <t>(местный)</t>
    </r>
  </si>
  <si>
    <t>01.11.1</t>
  </si>
  <si>
    <t>Муниципальная целевая программа "Совершенствование организации питния учащихся в образовательных учреждениях муниципального образования Кувандыкский район на 2011-2013 г.г."</t>
  </si>
  <si>
    <t>Областная целевая программа "Совершенствование организации питния учащихся в образовательных учреждениях Оренбургской области на 2011-2013 г.г."</t>
  </si>
  <si>
    <t>Муниципальная целевая программа "Пожарная безопасность муниципального образования Кувандыкский район на 2011-2013 г.г."</t>
  </si>
  <si>
    <t>Муниципальная целевая программа "Дети Кувандыкского района на 2011-2013 г.г."</t>
  </si>
  <si>
    <t>Комплекс мер, направленных на модернизацию системы образования</t>
  </si>
  <si>
    <t>Выплаты вознаграждения за выполнение функций классного руковрдителя педагогическим работникам муниципальных общеобразовательных школ</t>
  </si>
  <si>
    <t>Областная целевая праграмма "Безопастность образовательного учреждения на 2012-2015 годы"</t>
  </si>
  <si>
    <t>Муниципальная целевая программа "Патриотическое воспитание граждан Кувандыкского района на 2011-2013 г.г.</t>
  </si>
  <si>
    <t>2.2.3</t>
  </si>
  <si>
    <t>2.2.6</t>
  </si>
  <si>
    <t>2.2.7</t>
  </si>
  <si>
    <t>2.2.8</t>
  </si>
  <si>
    <t>2.2.9</t>
  </si>
  <si>
    <t>01.11.04</t>
  </si>
  <si>
    <t>01.31.03</t>
  </si>
  <si>
    <t>01.31.01</t>
  </si>
  <si>
    <t>01.41.01</t>
  </si>
  <si>
    <t>заработная плата местный бюджет</t>
  </si>
  <si>
    <t>заработная плата госстандарт</t>
  </si>
  <si>
    <t>начисление на заработную плату госстандарт</t>
  </si>
  <si>
    <t>начисление на заработную плату местный бюджет</t>
  </si>
  <si>
    <t>прочие услуги госстандарт</t>
  </si>
  <si>
    <t xml:space="preserve">прочие услуги местный бюджет  </t>
  </si>
  <si>
    <t>50.00.00</t>
  </si>
  <si>
    <t xml:space="preserve">План финансово-хозяйственной деятельности Муниципального Бюджетного общеобразовательного учреждения"Новосимбирская средняя общеобразовательная школа Новосимбирского сельсовета </t>
  </si>
  <si>
    <t>Кувандыкского района Оренбургской области" ИНН/КПП  5605002926/563201001</t>
  </si>
  <si>
    <t>462214,Оренбургская область,Кувандыкский район,с.Новосимбирка,ул.Школьная,2.</t>
  </si>
  <si>
    <t>Субсидия бюджетным и автономным учреждениям на питание в интернатах при сельских школах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</si>
</sst>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#,##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65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2"/>
  <sheetViews>
    <sheetView tabSelected="1" zoomScalePageLayoutView="0" workbookViewId="0" topLeftCell="A11">
      <pane xSplit="4380" ySplit="1875" topLeftCell="I30" activePane="bottomRight" state="split"/>
      <selection pane="topLeft" activeCell="D30" sqref="D30"/>
      <selection pane="topRight" activeCell="I11" sqref="I11"/>
      <selection pane="bottomLeft" activeCell="B23" sqref="B23"/>
      <selection pane="bottomRight" activeCell="I18" sqref="I18:K18"/>
    </sheetView>
  </sheetViews>
  <sheetFormatPr defaultColWidth="12.7109375" defaultRowHeight="15"/>
  <cols>
    <col min="1" max="1" width="7.28125" style="10" customWidth="1"/>
    <col min="2" max="2" width="24.8515625" style="0" customWidth="1"/>
    <col min="3" max="4" width="12.7109375" style="10" customWidth="1"/>
    <col min="5" max="5" width="12.7109375" style="11" customWidth="1"/>
    <col min="6" max="7" width="12.7109375" style="10" customWidth="1"/>
    <col min="8" max="8" width="15.57421875" style="0" customWidth="1"/>
    <col min="9" max="9" width="13.7109375" style="0" bestFit="1" customWidth="1"/>
    <col min="10" max="11" width="14.00390625" style="0" customWidth="1"/>
    <col min="12" max="12" width="13.8515625" style="0" customWidth="1"/>
    <col min="13" max="13" width="13.57421875" style="0" customWidth="1"/>
    <col min="14" max="14" width="14.00390625" style="0" customWidth="1"/>
    <col min="15" max="15" width="13.8515625" style="0" customWidth="1"/>
  </cols>
  <sheetData>
    <row r="1" ht="15">
      <c r="B1" t="s">
        <v>206</v>
      </c>
    </row>
    <row r="2" ht="15">
      <c r="B2" t="s">
        <v>207</v>
      </c>
    </row>
    <row r="3" ht="16.5" customHeight="1">
      <c r="B3" t="s">
        <v>208</v>
      </c>
    </row>
    <row r="4" spans="1:15" ht="15">
      <c r="A4" s="15" t="s">
        <v>0</v>
      </c>
      <c r="B4" s="14" t="s">
        <v>1</v>
      </c>
      <c r="C4" s="15" t="s">
        <v>2</v>
      </c>
      <c r="D4" s="15" t="s">
        <v>3</v>
      </c>
      <c r="E4" s="14" t="s">
        <v>4</v>
      </c>
      <c r="F4" s="15" t="s">
        <v>5</v>
      </c>
      <c r="G4" s="15" t="s">
        <v>6</v>
      </c>
      <c r="H4" s="14" t="s">
        <v>7</v>
      </c>
      <c r="I4" s="14" t="s">
        <v>8</v>
      </c>
      <c r="J4" s="14"/>
      <c r="K4" s="14"/>
      <c r="L4" s="14"/>
      <c r="M4" s="14"/>
      <c r="N4" s="14"/>
      <c r="O4" s="14"/>
    </row>
    <row r="5" spans="1:15" ht="15">
      <c r="A5" s="15"/>
      <c r="B5" s="14"/>
      <c r="C5" s="15"/>
      <c r="D5" s="15"/>
      <c r="E5" s="14"/>
      <c r="F5" s="15"/>
      <c r="G5" s="15"/>
      <c r="H5" s="14"/>
      <c r="I5" s="14" t="s">
        <v>9</v>
      </c>
      <c r="J5" s="14"/>
      <c r="K5" s="14"/>
      <c r="L5" s="14"/>
      <c r="M5" s="14"/>
      <c r="N5" s="1" t="s">
        <v>10</v>
      </c>
      <c r="O5" s="1" t="s">
        <v>11</v>
      </c>
    </row>
    <row r="6" spans="1:15" ht="15">
      <c r="A6" s="15"/>
      <c r="B6" s="14"/>
      <c r="C6" s="15"/>
      <c r="D6" s="15"/>
      <c r="E6" s="14"/>
      <c r="F6" s="15"/>
      <c r="G6" s="15"/>
      <c r="H6" s="14"/>
      <c r="I6" s="14"/>
      <c r="J6" s="14"/>
      <c r="K6" s="14"/>
      <c r="L6" s="14"/>
      <c r="M6" s="14"/>
      <c r="N6" s="1" t="s">
        <v>12</v>
      </c>
      <c r="O6" s="1" t="s">
        <v>13</v>
      </c>
    </row>
    <row r="7" spans="1:15" ht="15">
      <c r="A7" s="15"/>
      <c r="B7" s="14"/>
      <c r="C7" s="15"/>
      <c r="D7" s="15"/>
      <c r="E7" s="14"/>
      <c r="F7" s="15"/>
      <c r="G7" s="15"/>
      <c r="H7" s="14"/>
      <c r="I7" s="14" t="s">
        <v>14</v>
      </c>
      <c r="J7" s="14" t="s">
        <v>15</v>
      </c>
      <c r="K7" s="14"/>
      <c r="L7" s="14"/>
      <c r="M7" s="14"/>
      <c r="N7" s="1" t="s">
        <v>16</v>
      </c>
      <c r="O7" s="1" t="s">
        <v>17</v>
      </c>
    </row>
    <row r="8" spans="1:15" ht="15">
      <c r="A8" s="15"/>
      <c r="B8" s="14"/>
      <c r="C8" s="15"/>
      <c r="D8" s="15"/>
      <c r="E8" s="14"/>
      <c r="F8" s="15"/>
      <c r="G8" s="15"/>
      <c r="H8" s="14"/>
      <c r="I8" s="14"/>
      <c r="J8" s="1" t="s">
        <v>18</v>
      </c>
      <c r="K8" s="1" t="s">
        <v>19</v>
      </c>
      <c r="L8" s="1" t="s">
        <v>20</v>
      </c>
      <c r="M8" s="1" t="s">
        <v>21</v>
      </c>
      <c r="N8" s="2"/>
      <c r="O8" s="1" t="s">
        <v>22</v>
      </c>
    </row>
    <row r="9" spans="1:15" ht="15">
      <c r="A9" s="15"/>
      <c r="B9" s="14"/>
      <c r="C9" s="15"/>
      <c r="D9" s="15"/>
      <c r="E9" s="14"/>
      <c r="F9" s="15"/>
      <c r="G9" s="15"/>
      <c r="H9" s="14"/>
      <c r="I9" s="14"/>
      <c r="J9" s="1" t="s">
        <v>23</v>
      </c>
      <c r="K9" s="1" t="s">
        <v>23</v>
      </c>
      <c r="L9" s="1" t="s">
        <v>23</v>
      </c>
      <c r="M9" s="1" t="s">
        <v>23</v>
      </c>
      <c r="N9" s="2"/>
      <c r="O9" s="2"/>
    </row>
    <row r="10" spans="1:16" ht="15.75">
      <c r="A10" s="3" t="s">
        <v>24</v>
      </c>
      <c r="B10" s="4" t="s">
        <v>25</v>
      </c>
      <c r="C10" s="3" t="s">
        <v>26</v>
      </c>
      <c r="D10" s="3"/>
      <c r="E10" s="5" t="s">
        <v>27</v>
      </c>
      <c r="F10" s="3" t="s">
        <v>28</v>
      </c>
      <c r="G10" s="3" t="s">
        <v>28</v>
      </c>
      <c r="H10" s="6" t="s">
        <v>29</v>
      </c>
      <c r="I10" s="6" t="s">
        <v>29</v>
      </c>
      <c r="J10" s="6" t="s">
        <v>29</v>
      </c>
      <c r="K10" s="6" t="s">
        <v>29</v>
      </c>
      <c r="L10" s="6" t="s">
        <v>29</v>
      </c>
      <c r="M10" s="6" t="s">
        <v>29</v>
      </c>
      <c r="N10" s="6" t="s">
        <v>29</v>
      </c>
      <c r="O10" s="6" t="s">
        <v>29</v>
      </c>
      <c r="P10" s="7"/>
    </row>
    <row r="11" spans="1:16" ht="15.75">
      <c r="A11" s="3" t="s">
        <v>30</v>
      </c>
      <c r="B11" s="4" t="s">
        <v>178</v>
      </c>
      <c r="C11" s="3" t="s">
        <v>26</v>
      </c>
      <c r="D11" s="3"/>
      <c r="E11" s="5" t="s">
        <v>31</v>
      </c>
      <c r="F11" s="3" t="s">
        <v>28</v>
      </c>
      <c r="G11" s="3" t="s">
        <v>28</v>
      </c>
      <c r="H11" s="8">
        <f>I11+N11+O11</f>
        <v>23117429.445296</v>
      </c>
      <c r="I11" s="6">
        <f aca="true" t="shared" si="0" ref="I11:O11">I13+I18+I29+I30</f>
        <v>8506936</v>
      </c>
      <c r="J11" s="8">
        <f t="shared" si="0"/>
        <v>2140373</v>
      </c>
      <c r="K11" s="8">
        <f t="shared" si="0"/>
        <v>2121604</v>
      </c>
      <c r="L11" s="8">
        <f t="shared" si="0"/>
        <v>2104588</v>
      </c>
      <c r="M11" s="8">
        <f t="shared" si="0"/>
        <v>2140371</v>
      </c>
      <c r="N11" s="8">
        <f t="shared" si="0"/>
        <v>7586184.618656</v>
      </c>
      <c r="O11" s="8">
        <f t="shared" si="0"/>
        <v>7024308.826640001</v>
      </c>
      <c r="P11" s="7"/>
    </row>
    <row r="12" spans="1:16" ht="15.75">
      <c r="A12" s="3"/>
      <c r="B12" s="4" t="s">
        <v>32</v>
      </c>
      <c r="C12" s="3"/>
      <c r="D12" s="3"/>
      <c r="E12" s="5"/>
      <c r="F12" s="3"/>
      <c r="G12" s="3"/>
      <c r="H12" s="8"/>
      <c r="I12" s="8"/>
      <c r="J12" s="8"/>
      <c r="K12" s="8"/>
      <c r="L12" s="8"/>
      <c r="M12" s="8"/>
      <c r="N12" s="8"/>
      <c r="O12" s="8"/>
      <c r="P12" s="7"/>
    </row>
    <row r="13" spans="1:16" ht="63">
      <c r="A13" s="3" t="s">
        <v>33</v>
      </c>
      <c r="B13" s="4" t="s">
        <v>34</v>
      </c>
      <c r="C13" s="3" t="s">
        <v>35</v>
      </c>
      <c r="D13" s="3"/>
      <c r="E13" s="5" t="s">
        <v>31</v>
      </c>
      <c r="F13" s="3" t="s">
        <v>36</v>
      </c>
      <c r="G13" s="3" t="s">
        <v>28</v>
      </c>
      <c r="H13" s="8">
        <f>I13+J13+K13+L13</f>
        <v>14588508</v>
      </c>
      <c r="I13" s="8">
        <f>J13+K13+L13+M13</f>
        <v>8336290</v>
      </c>
      <c r="J13" s="8">
        <f aca="true" t="shared" si="1" ref="J13:O13">J15+J17+J16</f>
        <v>2084073</v>
      </c>
      <c r="K13" s="8">
        <f t="shared" si="1"/>
        <v>2084073</v>
      </c>
      <c r="L13" s="8">
        <f t="shared" si="1"/>
        <v>2084072</v>
      </c>
      <c r="M13" s="8">
        <f t="shared" si="1"/>
        <v>2084072</v>
      </c>
      <c r="N13" s="8">
        <f t="shared" si="1"/>
        <v>7451506.190044</v>
      </c>
      <c r="O13" s="8">
        <f t="shared" si="1"/>
        <v>6899605.445110001</v>
      </c>
      <c r="P13" s="7"/>
    </row>
    <row r="14" spans="1:16" ht="15.75">
      <c r="A14" s="3"/>
      <c r="B14" s="4" t="s">
        <v>32</v>
      </c>
      <c r="C14" s="3"/>
      <c r="D14" s="3"/>
      <c r="E14" s="5"/>
      <c r="F14" s="3"/>
      <c r="G14" s="3"/>
      <c r="H14" s="8"/>
      <c r="I14" s="8"/>
      <c r="J14" s="8"/>
      <c r="K14" s="8"/>
      <c r="L14" s="8"/>
      <c r="M14" s="8"/>
      <c r="N14" s="8"/>
      <c r="O14" s="8"/>
      <c r="P14" s="7"/>
    </row>
    <row r="15" spans="1:16" ht="78.75">
      <c r="A15" s="3" t="s">
        <v>37</v>
      </c>
      <c r="B15" s="4" t="s">
        <v>179</v>
      </c>
      <c r="C15" s="3" t="s">
        <v>35</v>
      </c>
      <c r="D15" s="3" t="s">
        <v>46</v>
      </c>
      <c r="E15" s="5" t="s">
        <v>31</v>
      </c>
      <c r="F15" s="3" t="s">
        <v>36</v>
      </c>
      <c r="G15" s="3" t="s">
        <v>28</v>
      </c>
      <c r="H15" s="8">
        <f>I15+N15+O15</f>
        <v>16203896.5729932</v>
      </c>
      <c r="I15" s="8">
        <f>J15+K15+L15+M15</f>
        <v>5953982</v>
      </c>
      <c r="J15" s="8">
        <v>1488496</v>
      </c>
      <c r="K15" s="8">
        <v>1488496</v>
      </c>
      <c r="L15" s="8">
        <v>1488495</v>
      </c>
      <c r="M15" s="8">
        <v>1488495</v>
      </c>
      <c r="N15" s="8">
        <f>I15*0.8938636</f>
        <v>5322047.7848552</v>
      </c>
      <c r="O15" s="8">
        <f>I15*0.827659</f>
        <v>4927866.788138</v>
      </c>
      <c r="P15" s="7"/>
    </row>
    <row r="16" spans="1:16" ht="78.75">
      <c r="A16" s="3"/>
      <c r="B16" s="4" t="s">
        <v>180</v>
      </c>
      <c r="C16" s="3" t="s">
        <v>35</v>
      </c>
      <c r="D16" s="3" t="s">
        <v>38</v>
      </c>
      <c r="E16" s="5"/>
      <c r="F16" s="3"/>
      <c r="G16" s="3"/>
      <c r="H16" s="8">
        <f>I16+N16+O16</f>
        <v>6483505.0621608</v>
      </c>
      <c r="I16" s="8">
        <f>J16+K16+L16+M16</f>
        <v>2382308</v>
      </c>
      <c r="J16" s="8">
        <v>595577</v>
      </c>
      <c r="K16" s="8">
        <v>595577</v>
      </c>
      <c r="L16" s="8">
        <v>595577</v>
      </c>
      <c r="M16" s="8">
        <v>595577</v>
      </c>
      <c r="N16" s="8">
        <f>I16*0.8938636</f>
        <v>2129458.4051888</v>
      </c>
      <c r="O16" s="8">
        <f>I16*0.827659</f>
        <v>1971738.6569720001</v>
      </c>
      <c r="P16" s="7"/>
    </row>
    <row r="17" spans="1:16" ht="31.5">
      <c r="A17" s="3" t="s">
        <v>39</v>
      </c>
      <c r="B17" s="4" t="s">
        <v>40</v>
      </c>
      <c r="C17" s="3" t="s">
        <v>35</v>
      </c>
      <c r="D17" s="3" t="s">
        <v>38</v>
      </c>
      <c r="E17" s="5" t="s">
        <v>31</v>
      </c>
      <c r="F17" s="3" t="s">
        <v>36</v>
      </c>
      <c r="G17" s="3" t="s">
        <v>28</v>
      </c>
      <c r="H17" s="8">
        <f>I17+N17+O17</f>
        <v>0</v>
      </c>
      <c r="I17" s="6">
        <f>J17+K17+L17+M17</f>
        <v>0</v>
      </c>
      <c r="J17" s="6"/>
      <c r="K17" s="6"/>
      <c r="L17" s="6"/>
      <c r="M17" s="6"/>
      <c r="N17" s="8">
        <f>I17*0.8938636</f>
        <v>0</v>
      </c>
      <c r="O17" s="8">
        <f>I17*0.827659</f>
        <v>0</v>
      </c>
      <c r="P17" s="7"/>
    </row>
    <row r="18" spans="1:16" ht="15.75">
      <c r="A18" s="3" t="s">
        <v>41</v>
      </c>
      <c r="B18" s="4" t="s">
        <v>42</v>
      </c>
      <c r="C18" s="3" t="s">
        <v>43</v>
      </c>
      <c r="D18" s="3"/>
      <c r="E18" s="5" t="s">
        <v>31</v>
      </c>
      <c r="F18" s="3" t="s">
        <v>36</v>
      </c>
      <c r="G18" s="3" t="s">
        <v>28</v>
      </c>
      <c r="H18" s="6">
        <f aca="true" t="shared" si="2" ref="H18:M18">H20+H21+H23+H24+H25+H26+H27+H28</f>
        <v>428277.810142</v>
      </c>
      <c r="I18" s="6">
        <f>I20+I21+I23+I24+I25+I26+I27+I28+I22</f>
        <v>170646</v>
      </c>
      <c r="J18" s="6">
        <f>J20+J21+J23+J24+J25+J26+J27+J28+J22</f>
        <v>56300</v>
      </c>
      <c r="K18" s="6">
        <f>K20+K21+K23+K24+K25+K26+K27+K28+K22</f>
        <v>37531</v>
      </c>
      <c r="L18" s="6">
        <f>L20+L21+L23+L24+L25+L26+L27+L28+L22</f>
        <v>20516</v>
      </c>
      <c r="M18" s="6">
        <f t="shared" si="2"/>
        <v>56299</v>
      </c>
      <c r="N18" s="6">
        <f>SUM(N20:N24)</f>
        <v>134678.428612</v>
      </c>
      <c r="O18" s="6">
        <f>SUM(O20:O24)</f>
        <v>124703.38153000001</v>
      </c>
      <c r="P18" s="7"/>
    </row>
    <row r="19" spans="1:16" ht="15.75">
      <c r="A19" s="3"/>
      <c r="B19" s="4" t="s">
        <v>32</v>
      </c>
      <c r="C19" s="3"/>
      <c r="D19" s="3"/>
      <c r="E19" s="5"/>
      <c r="F19" s="3"/>
      <c r="G19" s="3"/>
      <c r="H19" s="6"/>
      <c r="I19" s="6"/>
      <c r="J19" s="6"/>
      <c r="K19" s="6"/>
      <c r="L19" s="6"/>
      <c r="M19" s="6"/>
      <c r="N19" s="6"/>
      <c r="O19" s="6"/>
      <c r="P19" s="7"/>
    </row>
    <row r="20" spans="1:16" ht="177.75" customHeight="1">
      <c r="A20" s="3" t="s">
        <v>44</v>
      </c>
      <c r="B20" s="4" t="s">
        <v>182</v>
      </c>
      <c r="C20" s="3" t="s">
        <v>43</v>
      </c>
      <c r="D20" s="3" t="s">
        <v>38</v>
      </c>
      <c r="E20" s="5">
        <v>795150000</v>
      </c>
      <c r="F20" s="3" t="s">
        <v>36</v>
      </c>
      <c r="G20" s="3" t="s">
        <v>28</v>
      </c>
      <c r="H20" s="6">
        <f aca="true" t="shared" si="3" ref="H20:H30">I20+N20+O20</f>
        <v>157712.23467</v>
      </c>
      <c r="I20" s="6">
        <f>J20+K20+L20+M20</f>
        <v>57950</v>
      </c>
      <c r="J20" s="6">
        <v>19317</v>
      </c>
      <c r="K20" s="6">
        <v>12877</v>
      </c>
      <c r="L20" s="6">
        <v>6439</v>
      </c>
      <c r="M20" s="6">
        <v>19317</v>
      </c>
      <c r="N20" s="8">
        <f>I20*0.8938636</f>
        <v>51799.395619999996</v>
      </c>
      <c r="O20" s="8">
        <f>I20*0.827659</f>
        <v>47962.83905</v>
      </c>
      <c r="P20" s="7"/>
    </row>
    <row r="21" spans="1:16" ht="141.75">
      <c r="A21" s="3" t="s">
        <v>45</v>
      </c>
      <c r="B21" s="4" t="s">
        <v>183</v>
      </c>
      <c r="C21" s="3" t="s">
        <v>43</v>
      </c>
      <c r="D21" s="3" t="s">
        <v>196</v>
      </c>
      <c r="E21" s="5">
        <v>522250000</v>
      </c>
      <c r="F21" s="3" t="s">
        <v>36</v>
      </c>
      <c r="G21" s="3" t="s">
        <v>28</v>
      </c>
      <c r="H21" s="6">
        <f>I21+N21+O21</f>
        <v>252339.575472</v>
      </c>
      <c r="I21" s="6">
        <f aca="true" t="shared" si="4" ref="I21:I30">J21+K21+L21+M21</f>
        <v>92720</v>
      </c>
      <c r="J21" s="6">
        <v>30907</v>
      </c>
      <c r="K21" s="6">
        <v>20604</v>
      </c>
      <c r="L21" s="6">
        <v>10302</v>
      </c>
      <c r="M21" s="6">
        <v>30907</v>
      </c>
      <c r="N21" s="8">
        <f>I21*0.8938636</f>
        <v>82879.032992</v>
      </c>
      <c r="O21" s="8">
        <f>I21*0.827659</f>
        <v>76740.54248</v>
      </c>
      <c r="P21" s="7"/>
    </row>
    <row r="22" spans="1:16" ht="69.75" customHeight="1">
      <c r="A22" s="3" t="s">
        <v>190</v>
      </c>
      <c r="B22" s="4" t="s">
        <v>185</v>
      </c>
      <c r="C22" s="3" t="s">
        <v>43</v>
      </c>
      <c r="D22" s="3" t="s">
        <v>38</v>
      </c>
      <c r="E22" s="5">
        <v>795100004</v>
      </c>
      <c r="F22" s="3" t="s">
        <v>36</v>
      </c>
      <c r="G22" s="3" t="s">
        <v>28</v>
      </c>
      <c r="H22" s="6">
        <f t="shared" si="3"/>
        <v>1750</v>
      </c>
      <c r="I22" s="6">
        <f t="shared" si="4"/>
        <v>1750</v>
      </c>
      <c r="J22" s="6">
        <v>0</v>
      </c>
      <c r="K22" s="6">
        <v>0</v>
      </c>
      <c r="L22" s="6">
        <v>1750</v>
      </c>
      <c r="M22" s="6">
        <v>0</v>
      </c>
      <c r="N22" s="6">
        <v>0</v>
      </c>
      <c r="O22" s="6">
        <v>0</v>
      </c>
      <c r="P22" s="7"/>
    </row>
    <row r="23" spans="1:16" ht="106.5" customHeight="1">
      <c r="A23" s="3" t="s">
        <v>47</v>
      </c>
      <c r="B23" s="4" t="s">
        <v>209</v>
      </c>
      <c r="C23" s="3" t="s">
        <v>43</v>
      </c>
      <c r="D23" s="3" t="s">
        <v>38</v>
      </c>
      <c r="E23" s="5">
        <v>421990000</v>
      </c>
      <c r="F23" s="3" t="s">
        <v>36</v>
      </c>
      <c r="G23" s="3" t="s">
        <v>28</v>
      </c>
      <c r="H23" s="6">
        <f>I23+N23+O23</f>
        <v>18226</v>
      </c>
      <c r="I23" s="6">
        <f t="shared" si="4"/>
        <v>18226</v>
      </c>
      <c r="J23" s="6">
        <v>6076</v>
      </c>
      <c r="K23" s="6">
        <v>4050</v>
      </c>
      <c r="L23" s="6">
        <v>2025</v>
      </c>
      <c r="M23" s="6">
        <v>6075</v>
      </c>
      <c r="N23" s="6">
        <v>0</v>
      </c>
      <c r="O23" s="6">
        <v>0</v>
      </c>
      <c r="P23" s="7"/>
    </row>
    <row r="24" spans="1:16" ht="116.25" customHeight="1">
      <c r="A24" s="3" t="s">
        <v>48</v>
      </c>
      <c r="B24" s="4" t="s">
        <v>184</v>
      </c>
      <c r="C24" s="3" t="s">
        <v>43</v>
      </c>
      <c r="D24" s="3" t="s">
        <v>38</v>
      </c>
      <c r="E24" s="5">
        <v>795110003</v>
      </c>
      <c r="F24" s="3" t="s">
        <v>36</v>
      </c>
      <c r="G24" s="3" t="s">
        <v>28</v>
      </c>
      <c r="H24" s="6">
        <f t="shared" si="3"/>
        <v>0</v>
      </c>
      <c r="I24" s="6">
        <f t="shared" si="4"/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7"/>
    </row>
    <row r="25" spans="1:16" ht="116.25" customHeight="1">
      <c r="A25" s="3" t="s">
        <v>191</v>
      </c>
      <c r="B25" s="4" t="s">
        <v>187</v>
      </c>
      <c r="C25" s="3" t="s">
        <v>43</v>
      </c>
      <c r="D25" s="3" t="s">
        <v>195</v>
      </c>
      <c r="E25" s="5">
        <v>520100000</v>
      </c>
      <c r="F25" s="3" t="s">
        <v>36</v>
      </c>
      <c r="G25" s="3" t="s">
        <v>28</v>
      </c>
      <c r="H25" s="6">
        <f>I25+N25+O25</f>
        <v>0</v>
      </c>
      <c r="I25" s="13">
        <f>J25+K25+L25+M25</f>
        <v>0</v>
      </c>
      <c r="J25" s="6"/>
      <c r="K25" s="6"/>
      <c r="L25" s="6"/>
      <c r="M25" s="6"/>
      <c r="N25" s="6">
        <v>0</v>
      </c>
      <c r="O25" s="6">
        <v>0</v>
      </c>
      <c r="P25" s="7"/>
    </row>
    <row r="26" spans="1:16" ht="100.5" customHeight="1">
      <c r="A26" s="3" t="s">
        <v>192</v>
      </c>
      <c r="B26" s="4" t="s">
        <v>188</v>
      </c>
      <c r="C26" s="3" t="s">
        <v>43</v>
      </c>
      <c r="D26" s="3" t="s">
        <v>197</v>
      </c>
      <c r="E26" s="5">
        <v>522340000</v>
      </c>
      <c r="F26" s="3" t="s">
        <v>36</v>
      </c>
      <c r="G26" s="3" t="s">
        <v>28</v>
      </c>
      <c r="H26" s="6">
        <f>I26+N26+O26</f>
        <v>0</v>
      </c>
      <c r="I26" s="6">
        <f>J26+K26+L26+M26</f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7"/>
    </row>
    <row r="27" spans="1:16" ht="116.25" customHeight="1">
      <c r="A27" s="3" t="s">
        <v>193</v>
      </c>
      <c r="B27" s="4" t="s">
        <v>189</v>
      </c>
      <c r="C27" s="3" t="s">
        <v>43</v>
      </c>
      <c r="D27" s="3" t="s">
        <v>38</v>
      </c>
      <c r="E27" s="5">
        <v>795230000</v>
      </c>
      <c r="F27" s="3" t="s">
        <v>36</v>
      </c>
      <c r="G27" s="3" t="s">
        <v>28</v>
      </c>
      <c r="H27" s="6">
        <f>I27+N27+O27</f>
        <v>0</v>
      </c>
      <c r="I27" s="6">
        <f>J27+K27+L27+M27</f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7"/>
    </row>
    <row r="28" spans="1:16" ht="63">
      <c r="A28" s="3" t="s">
        <v>194</v>
      </c>
      <c r="B28" s="4" t="s">
        <v>186</v>
      </c>
      <c r="C28" s="3" t="s">
        <v>43</v>
      </c>
      <c r="D28" s="3" t="s">
        <v>198</v>
      </c>
      <c r="E28" s="5">
        <v>436621000</v>
      </c>
      <c r="F28" s="3" t="s">
        <v>36</v>
      </c>
      <c r="G28" s="3" t="s">
        <v>28</v>
      </c>
      <c r="H28" s="6">
        <f>I28+N28+O28</f>
        <v>0</v>
      </c>
      <c r="I28" s="6">
        <f>J28+K28+L28+M28</f>
        <v>0</v>
      </c>
      <c r="J28" s="6"/>
      <c r="K28" s="6"/>
      <c r="L28" s="6"/>
      <c r="M28" s="6"/>
      <c r="N28" s="6">
        <v>0</v>
      </c>
      <c r="O28" s="6">
        <v>0</v>
      </c>
      <c r="P28" s="7"/>
    </row>
    <row r="29" spans="1:16" ht="31.5">
      <c r="A29" s="3" t="s">
        <v>49</v>
      </c>
      <c r="B29" s="4" t="s">
        <v>50</v>
      </c>
      <c r="C29" s="3"/>
      <c r="D29" s="3"/>
      <c r="E29" s="5"/>
      <c r="F29" s="3"/>
      <c r="G29" s="3" t="s">
        <v>28</v>
      </c>
      <c r="H29" s="6">
        <f t="shared" si="3"/>
        <v>0</v>
      </c>
      <c r="I29" s="6">
        <f t="shared" si="4"/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7"/>
    </row>
    <row r="30" spans="1:16" ht="189">
      <c r="A30" s="3" t="s">
        <v>51</v>
      </c>
      <c r="B30" s="4" t="s">
        <v>52</v>
      </c>
      <c r="C30" s="3" t="s">
        <v>53</v>
      </c>
      <c r="D30" s="3" t="s">
        <v>38</v>
      </c>
      <c r="E30" s="5" t="s">
        <v>27</v>
      </c>
      <c r="F30" s="3" t="s">
        <v>54</v>
      </c>
      <c r="G30" s="3"/>
      <c r="H30" s="6">
        <f t="shared" si="3"/>
        <v>0</v>
      </c>
      <c r="I30" s="6">
        <f t="shared" si="4"/>
        <v>0</v>
      </c>
      <c r="J30" s="6"/>
      <c r="K30" s="6"/>
      <c r="L30" s="6"/>
      <c r="M30" s="6"/>
      <c r="N30" s="6"/>
      <c r="O30" s="6"/>
      <c r="P30" s="7"/>
    </row>
    <row r="31" spans="1:16" ht="15.75">
      <c r="A31" s="3" t="s">
        <v>55</v>
      </c>
      <c r="B31" s="4" t="s">
        <v>56</v>
      </c>
      <c r="C31" s="3"/>
      <c r="D31" s="3"/>
      <c r="E31" s="5"/>
      <c r="F31" s="3" t="s">
        <v>28</v>
      </c>
      <c r="G31" s="3" t="s">
        <v>28</v>
      </c>
      <c r="H31" s="6">
        <f>H33+H122+H81+H162</f>
        <v>22915015.858520336</v>
      </c>
      <c r="I31" s="6">
        <f>(I33+I122+I81+I162)</f>
        <v>8506936.003059998</v>
      </c>
      <c r="J31" s="6">
        <f>J33+J122+J81+J162</f>
        <v>2479864.3035</v>
      </c>
      <c r="K31" s="6">
        <f>(K33+K122+K81+K162)</f>
        <v>1956647.7597</v>
      </c>
      <c r="L31" s="6">
        <f>(L33+L122+L81+L162)</f>
        <v>1747329.9133399997</v>
      </c>
      <c r="M31" s="6">
        <f>(M33+M122+M81+M162)</f>
        <v>2323094.02652</v>
      </c>
      <c r="N31" s="6">
        <f>N33+N122+N81+N162</f>
        <v>7275269.462137419</v>
      </c>
      <c r="O31" s="6">
        <f>O33+O122+O81+O162</f>
        <v>6839039.447723316</v>
      </c>
      <c r="P31" s="7"/>
    </row>
    <row r="32" spans="1:16" ht="15.75">
      <c r="A32" s="3"/>
      <c r="B32" s="4" t="s">
        <v>8</v>
      </c>
      <c r="C32" s="3"/>
      <c r="D32" s="3"/>
      <c r="E32" s="5"/>
      <c r="F32" s="3"/>
      <c r="G32" s="3"/>
      <c r="H32" s="6"/>
      <c r="I32" s="6"/>
      <c r="J32" s="6"/>
      <c r="K32" s="6"/>
      <c r="L32" s="6"/>
      <c r="M32" s="6"/>
      <c r="N32" s="6"/>
      <c r="O32" s="6"/>
      <c r="P32" s="7"/>
    </row>
    <row r="33" spans="1:16" ht="47.25">
      <c r="A33" s="3" t="s">
        <v>57</v>
      </c>
      <c r="B33" s="4" t="s">
        <v>58</v>
      </c>
      <c r="C33" s="3"/>
      <c r="D33" s="3"/>
      <c r="E33" s="5"/>
      <c r="F33" s="3" t="s">
        <v>28</v>
      </c>
      <c r="G33" s="3" t="s">
        <v>28</v>
      </c>
      <c r="H33" s="6">
        <f>I33+N33+O33</f>
        <v>22450598.912920736</v>
      </c>
      <c r="I33" s="6">
        <f>J33+K33+L33+M33</f>
        <v>8336290.003059999</v>
      </c>
      <c r="J33" s="6">
        <f>J34+J49+J50+J51+J57+J62+J67+J72+J77</f>
        <v>2423564.3035</v>
      </c>
      <c r="K33" s="6">
        <f>K34+K49+K50+K51+K57+K62+K67+K72+K77</f>
        <v>1919116.7597</v>
      </c>
      <c r="L33" s="6">
        <f>L34+L49+L50+L51+L57+L62+L67+L72+L77</f>
        <v>1726813.9133399997</v>
      </c>
      <c r="M33" s="6">
        <f>(M34+M49+M50+M51+M57+M62+M67+M72+M77)</f>
        <v>2266795.02652</v>
      </c>
      <c r="N33" s="6">
        <f>N34+N49+N50+N51+N57+N62+N67+N72+N77</f>
        <v>7275269.462137419</v>
      </c>
      <c r="O33" s="6">
        <f>O34+O49+O50+O51+O57+O62+O67+O72+O77</f>
        <v>6839039.447723316</v>
      </c>
      <c r="P33" s="7"/>
    </row>
    <row r="34" spans="1:16" ht="15.75">
      <c r="A34" s="3" t="s">
        <v>59</v>
      </c>
      <c r="B34" s="4" t="s">
        <v>60</v>
      </c>
      <c r="C34" s="3"/>
      <c r="D34" s="3"/>
      <c r="E34" s="5"/>
      <c r="F34" s="3" t="s">
        <v>61</v>
      </c>
      <c r="G34" s="3" t="s">
        <v>28</v>
      </c>
      <c r="H34" s="6">
        <f>I34+N34+O34</f>
        <v>17219787.435551517</v>
      </c>
      <c r="I34" s="6">
        <f>J34+K34+L34+M34</f>
        <v>6327262.33306</v>
      </c>
      <c r="J34" s="6">
        <f aca="true" t="shared" si="5" ref="J34:O34">J36+J40+J45</f>
        <v>1581815.5735</v>
      </c>
      <c r="K34" s="6">
        <f t="shared" si="5"/>
        <v>1621537.1197000002</v>
      </c>
      <c r="L34" s="6">
        <f t="shared" si="5"/>
        <v>1542094.0533399999</v>
      </c>
      <c r="M34" s="6">
        <f t="shared" si="5"/>
        <v>1581815.58652</v>
      </c>
      <c r="N34" s="6">
        <f t="shared" si="5"/>
        <v>5655709.48717341</v>
      </c>
      <c r="O34" s="6">
        <f t="shared" si="5"/>
        <v>5236815.6153181065</v>
      </c>
      <c r="P34" s="7"/>
    </row>
    <row r="35" spans="1:16" ht="15.75">
      <c r="A35" s="3"/>
      <c r="B35" s="4" t="s">
        <v>8</v>
      </c>
      <c r="C35" s="3"/>
      <c r="D35" s="3"/>
      <c r="E35" s="5"/>
      <c r="F35" s="3"/>
      <c r="G35" s="3"/>
      <c r="H35" s="6"/>
      <c r="I35" s="6"/>
      <c r="J35" s="6"/>
      <c r="K35" s="6"/>
      <c r="L35" s="6"/>
      <c r="M35" s="6"/>
      <c r="N35" s="6"/>
      <c r="O35" s="6"/>
      <c r="P35" s="7"/>
    </row>
    <row r="36" spans="1:16" ht="15.75">
      <c r="A36" s="3"/>
      <c r="B36" s="4" t="s">
        <v>62</v>
      </c>
      <c r="C36" s="3" t="s">
        <v>35</v>
      </c>
      <c r="D36" s="3"/>
      <c r="E36" s="5"/>
      <c r="F36" s="3" t="s">
        <v>63</v>
      </c>
      <c r="G36" s="3" t="s">
        <v>28</v>
      </c>
      <c r="H36" s="6">
        <f>I36+N36+O36</f>
        <v>13166990.408137878</v>
      </c>
      <c r="I36" s="6">
        <f>J36+K36+L36+M36</f>
        <v>4838097.03</v>
      </c>
      <c r="J36" s="6">
        <f>J38+J39</f>
        <v>1209524.25</v>
      </c>
      <c r="K36" s="6">
        <f>K38+K39</f>
        <v>1240032.35</v>
      </c>
      <c r="L36" s="6">
        <f>L38+L39</f>
        <v>1179016.17</v>
      </c>
      <c r="M36" s="6">
        <f>M38+M39</f>
        <v>1209524.26</v>
      </c>
      <c r="N36" s="6">
        <f>I36*0.8938636</f>
        <v>4324598.828385108</v>
      </c>
      <c r="O36" s="6">
        <f>I36*0.827659</f>
        <v>4004294.5497527705</v>
      </c>
      <c r="P36" s="7"/>
    </row>
    <row r="37" spans="1:16" ht="15.75">
      <c r="A37" s="3"/>
      <c r="B37" s="4" t="s">
        <v>8</v>
      </c>
      <c r="C37" s="3"/>
      <c r="D37" s="3"/>
      <c r="E37" s="5"/>
      <c r="F37" s="3"/>
      <c r="G37" s="3"/>
      <c r="H37" s="6"/>
      <c r="I37" s="6"/>
      <c r="J37" s="6"/>
      <c r="K37" s="6"/>
      <c r="L37" s="6"/>
      <c r="M37" s="6"/>
      <c r="N37" s="6"/>
      <c r="O37" s="6"/>
      <c r="P37" s="7"/>
    </row>
    <row r="38" spans="1:16" ht="31.5">
      <c r="A38" s="3"/>
      <c r="B38" s="4" t="s">
        <v>200</v>
      </c>
      <c r="C38" s="3" t="s">
        <v>35</v>
      </c>
      <c r="D38" s="3" t="s">
        <v>46</v>
      </c>
      <c r="E38" s="5"/>
      <c r="F38" s="3" t="s">
        <v>63</v>
      </c>
      <c r="G38" s="3" t="s">
        <v>28</v>
      </c>
      <c r="H38" s="6">
        <f>I38+N38+O38</f>
        <v>12170649.067200001</v>
      </c>
      <c r="I38" s="6">
        <f>J38+K38+L38+M38</f>
        <v>4472000</v>
      </c>
      <c r="J38" s="6">
        <v>1118000</v>
      </c>
      <c r="K38" s="6">
        <v>1118000</v>
      </c>
      <c r="L38" s="6">
        <v>1118000</v>
      </c>
      <c r="M38" s="6">
        <v>1118000</v>
      </c>
      <c r="N38" s="6">
        <f>I38*0.8938636</f>
        <v>3997358.0192</v>
      </c>
      <c r="O38" s="6">
        <f>I38*0.827659</f>
        <v>3701291.048</v>
      </c>
      <c r="P38" s="7"/>
    </row>
    <row r="39" spans="1:16" ht="31.5">
      <c r="A39" s="3"/>
      <c r="B39" s="4" t="s">
        <v>199</v>
      </c>
      <c r="C39" s="3" t="s">
        <v>35</v>
      </c>
      <c r="D39" s="3" t="s">
        <v>38</v>
      </c>
      <c r="E39" s="5"/>
      <c r="F39" s="3"/>
      <c r="G39" s="3"/>
      <c r="H39" s="6">
        <f>I39+N39+O39</f>
        <v>996341.340937878</v>
      </c>
      <c r="I39" s="6">
        <f>J39+K39+L39+M39</f>
        <v>366097.03</v>
      </c>
      <c r="J39" s="6">
        <v>91524.25</v>
      </c>
      <c r="K39" s="6">
        <v>122032.35</v>
      </c>
      <c r="L39" s="6">
        <v>61016.17</v>
      </c>
      <c r="M39" s="6">
        <v>91524.26</v>
      </c>
      <c r="N39" s="6">
        <f>I39*0.8938636</f>
        <v>327240.809185108</v>
      </c>
      <c r="O39" s="6">
        <f>I39*0.827659</f>
        <v>303003.50175277004</v>
      </c>
      <c r="P39" s="7"/>
    </row>
    <row r="40" spans="1:16" ht="15.75">
      <c r="A40" s="3"/>
      <c r="B40" s="4" t="s">
        <v>64</v>
      </c>
      <c r="C40" s="3"/>
      <c r="D40" s="3"/>
      <c r="E40" s="5"/>
      <c r="F40" s="3" t="s">
        <v>65</v>
      </c>
      <c r="G40" s="3" t="s">
        <v>28</v>
      </c>
      <c r="H40" s="6">
        <f>I40+N40+O40</f>
        <v>76365.924156</v>
      </c>
      <c r="I40" s="6">
        <f>J40+K40+L40+M40</f>
        <v>28060</v>
      </c>
      <c r="J40" s="6">
        <v>7015</v>
      </c>
      <c r="K40" s="6">
        <v>7015</v>
      </c>
      <c r="L40" s="6">
        <v>7015</v>
      </c>
      <c r="M40" s="6">
        <v>7015</v>
      </c>
      <c r="N40" s="6">
        <f>I40*0.8938636</f>
        <v>25081.812616</v>
      </c>
      <c r="O40" s="6">
        <f>I40*0.827659</f>
        <v>23224.11154</v>
      </c>
      <c r="P40" s="7"/>
    </row>
    <row r="41" spans="1:16" ht="15.75">
      <c r="A41" s="3"/>
      <c r="B41" s="4" t="s">
        <v>66</v>
      </c>
      <c r="C41" s="3"/>
      <c r="D41" s="3"/>
      <c r="E41" s="5"/>
      <c r="F41" s="3"/>
      <c r="G41" s="3"/>
      <c r="H41" s="6"/>
      <c r="I41" s="6"/>
      <c r="J41" s="6"/>
      <c r="K41" s="6"/>
      <c r="L41" s="6"/>
      <c r="M41" s="6"/>
      <c r="N41" s="6"/>
      <c r="O41" s="6"/>
      <c r="P41" s="7"/>
    </row>
    <row r="42" spans="1:16" ht="47.25">
      <c r="A42" s="3"/>
      <c r="B42" s="4" t="s">
        <v>67</v>
      </c>
      <c r="C42" s="3"/>
      <c r="D42" s="3" t="s">
        <v>46</v>
      </c>
      <c r="E42" s="5" t="s">
        <v>27</v>
      </c>
      <c r="F42" s="3" t="s">
        <v>65</v>
      </c>
      <c r="G42" s="3" t="s">
        <v>68</v>
      </c>
      <c r="H42" s="6">
        <f aca="true" t="shared" si="6" ref="H42:H51">I42+N42+O42</f>
        <v>76365.924156</v>
      </c>
      <c r="I42" s="6">
        <f aca="true" t="shared" si="7" ref="I42:I51">J42+K42+L42+M42</f>
        <v>28060</v>
      </c>
      <c r="J42" s="6">
        <v>7015</v>
      </c>
      <c r="K42" s="6">
        <v>7015</v>
      </c>
      <c r="L42" s="6">
        <v>7015</v>
      </c>
      <c r="M42" s="6">
        <v>7015</v>
      </c>
      <c r="N42" s="6">
        <f>I42*0.8938636</f>
        <v>25081.812616</v>
      </c>
      <c r="O42" s="6">
        <f>I42*0.827659</f>
        <v>23224.11154</v>
      </c>
      <c r="P42" s="7"/>
    </row>
    <row r="43" spans="1:16" ht="31.5">
      <c r="A43" s="3"/>
      <c r="B43" s="4" t="s">
        <v>69</v>
      </c>
      <c r="C43" s="3"/>
      <c r="D43" s="3" t="s">
        <v>46</v>
      </c>
      <c r="E43" s="5" t="s">
        <v>27</v>
      </c>
      <c r="F43" s="3" t="s">
        <v>65</v>
      </c>
      <c r="G43" s="3" t="s">
        <v>70</v>
      </c>
      <c r="H43" s="6">
        <f t="shared" si="6"/>
        <v>0</v>
      </c>
      <c r="I43" s="6">
        <f t="shared" si="7"/>
        <v>0</v>
      </c>
      <c r="J43" s="6">
        <v>0</v>
      </c>
      <c r="K43" s="6">
        <v>0</v>
      </c>
      <c r="L43" s="6">
        <v>0</v>
      </c>
      <c r="M43" s="6">
        <v>0</v>
      </c>
      <c r="N43" s="6">
        <f>I43*0.8938636</f>
        <v>0</v>
      </c>
      <c r="O43" s="6">
        <f>I43*0.827659</f>
        <v>0</v>
      </c>
      <c r="P43" s="7"/>
    </row>
    <row r="44" spans="1:16" ht="15.75">
      <c r="A44" s="3"/>
      <c r="B44" s="4" t="s">
        <v>71</v>
      </c>
      <c r="C44" s="3"/>
      <c r="D44" s="3" t="s">
        <v>177</v>
      </c>
      <c r="E44" s="5" t="s">
        <v>27</v>
      </c>
      <c r="F44" s="3" t="s">
        <v>65</v>
      </c>
      <c r="G44" s="3" t="s">
        <v>72</v>
      </c>
      <c r="H44" s="6">
        <f t="shared" si="6"/>
        <v>0</v>
      </c>
      <c r="I44" s="6">
        <f t="shared" si="7"/>
        <v>0</v>
      </c>
      <c r="J44" s="6"/>
      <c r="K44" s="6"/>
      <c r="L44" s="6"/>
      <c r="M44" s="6"/>
      <c r="N44" s="6">
        <f>I44*0.8938636</f>
        <v>0</v>
      </c>
      <c r="O44" s="6">
        <f>I44*0.827659</f>
        <v>0</v>
      </c>
      <c r="P44" s="7"/>
    </row>
    <row r="45" spans="1:16" ht="31.5">
      <c r="A45" s="3"/>
      <c r="B45" s="4" t="s">
        <v>73</v>
      </c>
      <c r="C45" s="3" t="s">
        <v>35</v>
      </c>
      <c r="D45" s="3"/>
      <c r="E45" s="5" t="s">
        <v>27</v>
      </c>
      <c r="F45" s="3" t="s">
        <v>74</v>
      </c>
      <c r="G45" s="3" t="s">
        <v>28</v>
      </c>
      <c r="H45" s="6">
        <f t="shared" si="6"/>
        <v>3976431.103257639</v>
      </c>
      <c r="I45" s="6">
        <f>J45+K45+L45+M45</f>
        <v>1461105.3030599998</v>
      </c>
      <c r="J45" s="6">
        <f>J47+J48</f>
        <v>365276.3235</v>
      </c>
      <c r="K45" s="6">
        <f>K47+K48</f>
        <v>374489.7697</v>
      </c>
      <c r="L45" s="6">
        <f>L47+L48</f>
        <v>356062.88334</v>
      </c>
      <c r="M45" s="6">
        <f>M47+M48</f>
        <v>365276.32652</v>
      </c>
      <c r="N45" s="6">
        <f>I45*0.8938636</f>
        <v>1306028.8461723025</v>
      </c>
      <c r="O45" s="6">
        <f>I45*0.827659</f>
        <v>1209296.9540253365</v>
      </c>
      <c r="P45" s="7"/>
    </row>
    <row r="46" spans="1:16" ht="15.75">
      <c r="A46" s="3"/>
      <c r="B46" s="4" t="s">
        <v>66</v>
      </c>
      <c r="C46" s="3"/>
      <c r="D46" s="3"/>
      <c r="E46" s="5" t="s">
        <v>27</v>
      </c>
      <c r="F46" s="3"/>
      <c r="G46" s="3"/>
      <c r="H46" s="6"/>
      <c r="I46" s="6"/>
      <c r="J46" s="6"/>
      <c r="K46" s="6"/>
      <c r="L46" s="6"/>
      <c r="M46" s="6"/>
      <c r="N46" s="6"/>
      <c r="O46" s="6"/>
      <c r="P46" s="7"/>
    </row>
    <row r="47" spans="1:16" ht="47.25">
      <c r="A47" s="3"/>
      <c r="B47" s="4" t="s">
        <v>201</v>
      </c>
      <c r="C47" s="3" t="s">
        <v>35</v>
      </c>
      <c r="D47" s="3" t="s">
        <v>181</v>
      </c>
      <c r="E47" s="5" t="s">
        <v>27</v>
      </c>
      <c r="F47" s="3" t="s">
        <v>74</v>
      </c>
      <c r="G47" s="3" t="s">
        <v>28</v>
      </c>
      <c r="H47" s="6">
        <f>I47+N47+O47</f>
        <v>3675536.0182943996</v>
      </c>
      <c r="I47" s="6">
        <f>J47+K47+L47+M47</f>
        <v>1350544</v>
      </c>
      <c r="J47" s="6">
        <f aca="true" t="shared" si="8" ref="J47:M48">J38*0.302</f>
        <v>337636</v>
      </c>
      <c r="K47" s="6">
        <f t="shared" si="8"/>
        <v>337636</v>
      </c>
      <c r="L47" s="6">
        <f t="shared" si="8"/>
        <v>337636</v>
      </c>
      <c r="M47" s="6">
        <f t="shared" si="8"/>
        <v>337636</v>
      </c>
      <c r="N47" s="6">
        <f>I47*0.8938636</f>
        <v>1207202.1217984</v>
      </c>
      <c r="O47" s="6">
        <f>I47*0.827659</f>
        <v>1117789.896496</v>
      </c>
      <c r="P47" s="7"/>
    </row>
    <row r="48" spans="1:16" ht="47.25">
      <c r="A48" s="3"/>
      <c r="B48" s="4" t="s">
        <v>202</v>
      </c>
      <c r="C48" s="3" t="s">
        <v>35</v>
      </c>
      <c r="D48" s="3" t="s">
        <v>38</v>
      </c>
      <c r="E48" s="5" t="s">
        <v>27</v>
      </c>
      <c r="F48" s="3" t="s">
        <v>74</v>
      </c>
      <c r="G48" s="3" t="s">
        <v>28</v>
      </c>
      <c r="H48" s="6">
        <f t="shared" si="6"/>
        <v>300895.08496323915</v>
      </c>
      <c r="I48" s="6">
        <f t="shared" si="7"/>
        <v>110561.30306</v>
      </c>
      <c r="J48" s="6">
        <f t="shared" si="8"/>
        <v>27640.3235</v>
      </c>
      <c r="K48" s="6">
        <f t="shared" si="8"/>
        <v>36853.7697</v>
      </c>
      <c r="L48" s="6">
        <f t="shared" si="8"/>
        <v>18426.88334</v>
      </c>
      <c r="M48" s="6">
        <f t="shared" si="8"/>
        <v>27640.32652</v>
      </c>
      <c r="N48" s="6">
        <f>I48*0.8938636</f>
        <v>98826.72437390262</v>
      </c>
      <c r="O48" s="6">
        <f>I48*0.827659</f>
        <v>91507.05752933655</v>
      </c>
      <c r="P48" s="7"/>
    </row>
    <row r="49" spans="1:16" ht="15.75">
      <c r="A49" s="3" t="s">
        <v>75</v>
      </c>
      <c r="B49" s="4" t="s">
        <v>76</v>
      </c>
      <c r="C49" s="3"/>
      <c r="D49" s="3" t="s">
        <v>46</v>
      </c>
      <c r="E49" s="5" t="s">
        <v>27</v>
      </c>
      <c r="F49" s="3" t="s">
        <v>77</v>
      </c>
      <c r="G49" s="3" t="s">
        <v>28</v>
      </c>
      <c r="H49" s="6">
        <f t="shared" si="6"/>
        <v>41911.44804</v>
      </c>
      <c r="I49" s="6">
        <f t="shared" si="7"/>
        <v>15400</v>
      </c>
      <c r="J49" s="6">
        <v>3850</v>
      </c>
      <c r="K49" s="6">
        <v>3850</v>
      </c>
      <c r="L49" s="6">
        <v>3850</v>
      </c>
      <c r="M49" s="6">
        <v>3850</v>
      </c>
      <c r="N49" s="6">
        <f>I49*0.8938636</f>
        <v>13765.49944</v>
      </c>
      <c r="O49" s="6">
        <f>I49*0.827659</f>
        <v>12745.9486</v>
      </c>
      <c r="P49" s="7"/>
    </row>
    <row r="50" spans="1:16" ht="15.75">
      <c r="A50" s="3" t="s">
        <v>78</v>
      </c>
      <c r="B50" s="4" t="s">
        <v>79</v>
      </c>
      <c r="C50" s="3"/>
      <c r="D50" s="3"/>
      <c r="E50" s="5" t="s">
        <v>27</v>
      </c>
      <c r="F50" s="3" t="s">
        <v>80</v>
      </c>
      <c r="G50" s="3" t="s">
        <v>28</v>
      </c>
      <c r="H50" s="6">
        <f t="shared" si="6"/>
        <v>3600</v>
      </c>
      <c r="I50" s="6">
        <f t="shared" si="7"/>
        <v>3600</v>
      </c>
      <c r="J50" s="6">
        <v>900</v>
      </c>
      <c r="K50" s="6">
        <v>900</v>
      </c>
      <c r="L50" s="6">
        <v>900</v>
      </c>
      <c r="M50" s="6">
        <v>900</v>
      </c>
      <c r="N50" s="6"/>
      <c r="O50" s="6"/>
      <c r="P50" s="7"/>
    </row>
    <row r="51" spans="1:16" ht="15.75">
      <c r="A51" s="3" t="s">
        <v>81</v>
      </c>
      <c r="B51" s="4" t="s">
        <v>82</v>
      </c>
      <c r="C51" s="3"/>
      <c r="D51" s="3" t="s">
        <v>177</v>
      </c>
      <c r="E51" s="5" t="s">
        <v>27</v>
      </c>
      <c r="F51" s="3" t="s">
        <v>83</v>
      </c>
      <c r="G51" s="3" t="s">
        <v>28</v>
      </c>
      <c r="H51" s="6">
        <f t="shared" si="6"/>
        <v>3699047.349790409</v>
      </c>
      <c r="I51" s="6">
        <f t="shared" si="7"/>
        <v>1399905.1099999999</v>
      </c>
      <c r="J51" s="6">
        <f aca="true" t="shared" si="9" ref="J51:O51">J53+J54+J55+J56</f>
        <v>679795.84</v>
      </c>
      <c r="K51" s="6">
        <f t="shared" si="9"/>
        <v>147632.25</v>
      </c>
      <c r="L51" s="6">
        <f t="shared" si="9"/>
        <v>39250.47</v>
      </c>
      <c r="M51" s="6">
        <f t="shared" si="9"/>
        <v>533226.5499999999</v>
      </c>
      <c r="N51" s="6">
        <f t="shared" si="9"/>
        <v>1140498.1763529198</v>
      </c>
      <c r="O51" s="6">
        <f t="shared" si="9"/>
        <v>1158644.06343749</v>
      </c>
      <c r="P51" s="7"/>
    </row>
    <row r="52" spans="1:16" ht="15.75">
      <c r="A52" s="3"/>
      <c r="B52" s="4" t="s">
        <v>66</v>
      </c>
      <c r="C52" s="3"/>
      <c r="D52" s="3"/>
      <c r="E52" s="5" t="s">
        <v>27</v>
      </c>
      <c r="F52" s="3"/>
      <c r="G52" s="3"/>
      <c r="H52" s="6"/>
      <c r="I52" s="6"/>
      <c r="J52" s="6"/>
      <c r="K52" s="6"/>
      <c r="L52" s="6"/>
      <c r="M52" s="6"/>
      <c r="N52" s="6"/>
      <c r="O52" s="6"/>
      <c r="P52" s="7"/>
    </row>
    <row r="53" spans="1:16" ht="15.75">
      <c r="A53" s="3"/>
      <c r="B53" s="4" t="s">
        <v>84</v>
      </c>
      <c r="C53" s="3"/>
      <c r="D53" s="3" t="s">
        <v>177</v>
      </c>
      <c r="E53" s="5" t="s">
        <v>27</v>
      </c>
      <c r="F53" s="3" t="s">
        <v>83</v>
      </c>
      <c r="G53" s="3" t="s">
        <v>85</v>
      </c>
      <c r="H53" s="6">
        <f>I53+N53+O53</f>
        <v>3118038.0466036675</v>
      </c>
      <c r="I53" s="6">
        <f>J53+K53+L53+M53</f>
        <v>1145696.18</v>
      </c>
      <c r="J53" s="6">
        <f>580833.74</f>
        <v>580833.74</v>
      </c>
      <c r="K53" s="6">
        <f>95015.7</f>
        <v>95015.7</v>
      </c>
      <c r="L53" s="6"/>
      <c r="M53" s="6">
        <f>469846.74</f>
        <v>469846.74</v>
      </c>
      <c r="N53" s="6">
        <f>I53*0.8938636</f>
        <v>1024096.1119610479</v>
      </c>
      <c r="O53" s="6">
        <f>I53*0.827659</f>
        <v>948245.75464262</v>
      </c>
      <c r="P53" s="7"/>
    </row>
    <row r="54" spans="1:16" ht="31.5">
      <c r="A54" s="3"/>
      <c r="B54" s="4" t="s">
        <v>86</v>
      </c>
      <c r="C54" s="3"/>
      <c r="D54" s="3" t="s">
        <v>177</v>
      </c>
      <c r="E54" s="5" t="s">
        <v>27</v>
      </c>
      <c r="F54" s="3" t="s">
        <v>83</v>
      </c>
      <c r="G54" s="3" t="s">
        <v>87</v>
      </c>
      <c r="H54" s="6">
        <f>I54+N54+O54</f>
        <v>226603.05045519</v>
      </c>
      <c r="I54" s="6">
        <f>J54+K54+L54+M54</f>
        <v>123985.41</v>
      </c>
      <c r="J54" s="6">
        <f>30984</f>
        <v>30984</v>
      </c>
      <c r="K54" s="6">
        <f>31000.47</f>
        <v>31000.47</v>
      </c>
      <c r="L54" s="6">
        <f>31000.47</f>
        <v>31000.47</v>
      </c>
      <c r="M54" s="6">
        <f>31000.47</f>
        <v>31000.47</v>
      </c>
      <c r="N54" s="6">
        <v>0</v>
      </c>
      <c r="O54" s="6">
        <f>I54*0.827659</f>
        <v>102617.64045519</v>
      </c>
      <c r="P54" s="7"/>
    </row>
    <row r="55" spans="1:16" ht="31.5">
      <c r="A55" s="3"/>
      <c r="B55" s="4" t="s">
        <v>88</v>
      </c>
      <c r="C55" s="3"/>
      <c r="D55" s="3" t="s">
        <v>177</v>
      </c>
      <c r="E55" s="5" t="s">
        <v>27</v>
      </c>
      <c r="F55" s="3" t="s">
        <v>83</v>
      </c>
      <c r="G55" s="3" t="s">
        <v>89</v>
      </c>
      <c r="H55" s="6">
        <f>I55+N55+O55</f>
        <v>0</v>
      </c>
      <c r="I55" s="6">
        <f>J55+K55+L55+M55</f>
        <v>0</v>
      </c>
      <c r="J55" s="6">
        <v>0</v>
      </c>
      <c r="K55" s="6">
        <v>0</v>
      </c>
      <c r="L55" s="6">
        <v>0</v>
      </c>
      <c r="M55" s="6">
        <v>0</v>
      </c>
      <c r="N55" s="6">
        <f>I55*0.8938636</f>
        <v>0</v>
      </c>
      <c r="O55" s="6">
        <f>I55*0.827659</f>
        <v>0</v>
      </c>
      <c r="P55" s="7"/>
    </row>
    <row r="56" spans="1:16" ht="31.5">
      <c r="A56" s="3"/>
      <c r="B56" s="4" t="s">
        <v>90</v>
      </c>
      <c r="C56" s="3"/>
      <c r="D56" s="3" t="s">
        <v>177</v>
      </c>
      <c r="E56" s="5" t="s">
        <v>27</v>
      </c>
      <c r="F56" s="3" t="s">
        <v>83</v>
      </c>
      <c r="G56" s="3" t="s">
        <v>91</v>
      </c>
      <c r="H56" s="6">
        <f>I56+N56+O56</f>
        <v>354406.252731552</v>
      </c>
      <c r="I56" s="6">
        <f>J56+K56+L56+M56</f>
        <v>130223.52</v>
      </c>
      <c r="J56" s="6">
        <f>67978.1</f>
        <v>67978.1</v>
      </c>
      <c r="K56" s="6">
        <f>21616.08</f>
        <v>21616.08</v>
      </c>
      <c r="L56" s="6">
        <f>8250</f>
        <v>8250</v>
      </c>
      <c r="M56" s="6">
        <f>32379.34</f>
        <v>32379.34</v>
      </c>
      <c r="N56" s="6">
        <f>I56*0.8938636</f>
        <v>116402.064391872</v>
      </c>
      <c r="O56" s="6">
        <f>I56*0.827659</f>
        <v>107780.66833968</v>
      </c>
      <c r="P56" s="7"/>
    </row>
    <row r="57" spans="1:16" ht="31.5">
      <c r="A57" s="3" t="s">
        <v>92</v>
      </c>
      <c r="B57" s="4" t="s">
        <v>93</v>
      </c>
      <c r="C57" s="3"/>
      <c r="D57" s="3" t="s">
        <v>177</v>
      </c>
      <c r="E57" s="5" t="s">
        <v>27</v>
      </c>
      <c r="F57" s="3" t="s">
        <v>94</v>
      </c>
      <c r="G57" s="3" t="s">
        <v>28</v>
      </c>
      <c r="H57" s="6">
        <f>I57+N57+O57</f>
        <v>1343209.329865368</v>
      </c>
      <c r="I57" s="6">
        <f>J57+K57+L57+M57</f>
        <v>493550.68</v>
      </c>
      <c r="J57" s="6">
        <f aca="true" t="shared" si="10" ref="J57:O57">J59+J60+J61</f>
        <v>123387.67</v>
      </c>
      <c r="K57" s="6">
        <f t="shared" si="10"/>
        <v>123387.67</v>
      </c>
      <c r="L57" s="6">
        <f t="shared" si="10"/>
        <v>123387.67</v>
      </c>
      <c r="M57" s="6">
        <f t="shared" si="10"/>
        <v>123387.67</v>
      </c>
      <c r="N57" s="6">
        <f t="shared" si="10"/>
        <v>441166.987607248</v>
      </c>
      <c r="O57" s="6">
        <f t="shared" si="10"/>
        <v>408491.66225812</v>
      </c>
      <c r="P57" s="7"/>
    </row>
    <row r="58" spans="1:16" ht="15.75">
      <c r="A58" s="3"/>
      <c r="B58" s="4" t="s">
        <v>66</v>
      </c>
      <c r="C58" s="3"/>
      <c r="D58" s="3"/>
      <c r="E58" s="5" t="s">
        <v>27</v>
      </c>
      <c r="F58" s="3"/>
      <c r="G58" s="3"/>
      <c r="H58" s="6"/>
      <c r="I58" s="6"/>
      <c r="J58" s="6"/>
      <c r="K58" s="6"/>
      <c r="L58" s="6"/>
      <c r="M58" s="6"/>
      <c r="N58" s="6"/>
      <c r="O58" s="6"/>
      <c r="P58" s="7"/>
    </row>
    <row r="59" spans="1:16" ht="31.5">
      <c r="A59" s="3"/>
      <c r="B59" s="4" t="s">
        <v>95</v>
      </c>
      <c r="C59" s="3"/>
      <c r="D59" s="3" t="s">
        <v>177</v>
      </c>
      <c r="E59" s="5" t="s">
        <v>27</v>
      </c>
      <c r="F59" s="3" t="s">
        <v>94</v>
      </c>
      <c r="G59" s="3" t="s">
        <v>96</v>
      </c>
      <c r="H59" s="6">
        <f>I59+N59+O59</f>
        <v>1343209.329865368</v>
      </c>
      <c r="I59" s="6">
        <f>J59+K59+L59+M59</f>
        <v>493550.68</v>
      </c>
      <c r="J59" s="6">
        <f>107439.77+15947.9</f>
        <v>123387.67</v>
      </c>
      <c r="K59" s="6">
        <f>107439.77+15947.9</f>
        <v>123387.67</v>
      </c>
      <c r="L59" s="6">
        <f>107439.77+15947.9</f>
        <v>123387.67</v>
      </c>
      <c r="M59" s="6">
        <f>107439.77+15947.9</f>
        <v>123387.67</v>
      </c>
      <c r="N59" s="6">
        <f>I59*0.8938636</f>
        <v>441166.987607248</v>
      </c>
      <c r="O59" s="6">
        <f>I59*0.827659</f>
        <v>408491.66225812</v>
      </c>
      <c r="P59" s="7"/>
    </row>
    <row r="60" spans="1:16" ht="31.5">
      <c r="A60" s="3"/>
      <c r="B60" s="4" t="s">
        <v>97</v>
      </c>
      <c r="C60" s="3"/>
      <c r="D60" s="3" t="s">
        <v>177</v>
      </c>
      <c r="E60" s="5" t="s">
        <v>27</v>
      </c>
      <c r="F60" s="3" t="s">
        <v>94</v>
      </c>
      <c r="G60" s="3" t="s">
        <v>98</v>
      </c>
      <c r="H60" s="6">
        <f>I60+N60+O60</f>
        <v>0</v>
      </c>
      <c r="I60" s="6">
        <f>J60+K60+L60+M60</f>
        <v>0</v>
      </c>
      <c r="J60" s="6">
        <v>0</v>
      </c>
      <c r="K60" s="6"/>
      <c r="L60" s="6"/>
      <c r="M60" s="6"/>
      <c r="N60" s="6">
        <v>0</v>
      </c>
      <c r="O60" s="6">
        <v>0</v>
      </c>
      <c r="P60" s="7"/>
    </row>
    <row r="61" spans="1:16" ht="47.25">
      <c r="A61" s="3"/>
      <c r="B61" s="4" t="s">
        <v>99</v>
      </c>
      <c r="C61" s="3"/>
      <c r="D61" s="3"/>
      <c r="E61" s="5" t="s">
        <v>27</v>
      </c>
      <c r="F61" s="3" t="s">
        <v>94</v>
      </c>
      <c r="G61" s="3" t="s">
        <v>100</v>
      </c>
      <c r="H61" s="6">
        <f>I61+N61+O61</f>
        <v>0</v>
      </c>
      <c r="I61" s="6">
        <f>J61+K61+L61+M61</f>
        <v>0</v>
      </c>
      <c r="J61" s="6">
        <v>0</v>
      </c>
      <c r="K61" s="6"/>
      <c r="L61" s="6"/>
      <c r="M61" s="6"/>
      <c r="N61" s="6">
        <v>0</v>
      </c>
      <c r="O61" s="6">
        <v>0</v>
      </c>
      <c r="P61" s="7"/>
    </row>
    <row r="62" spans="1:16" ht="15.75">
      <c r="A62" s="3" t="s">
        <v>101</v>
      </c>
      <c r="B62" s="4" t="s">
        <v>102</v>
      </c>
      <c r="C62" s="3"/>
      <c r="D62" s="3"/>
      <c r="E62" s="5"/>
      <c r="F62" s="3" t="s">
        <v>103</v>
      </c>
      <c r="G62" s="3" t="s">
        <v>28</v>
      </c>
      <c r="H62" s="6">
        <f>I62+N62+O62</f>
        <v>97598.34967344001</v>
      </c>
      <c r="I62" s="6">
        <f>J62+K62+L62+M62</f>
        <v>51126.880000000005</v>
      </c>
      <c r="J62" s="6">
        <f>J64+J65</f>
        <v>12781.720000000001</v>
      </c>
      <c r="K62" s="6">
        <f>K64+K65</f>
        <v>12781.720000000001</v>
      </c>
      <c r="L62" s="6">
        <f>L64+L65</f>
        <v>12781.720000000001</v>
      </c>
      <c r="M62" s="6">
        <f>M64+M65</f>
        <v>12781.720000000001</v>
      </c>
      <c r="N62" s="6">
        <f>N64+N66</f>
        <v>24129.31156384</v>
      </c>
      <c r="O62" s="6">
        <f>O64+O66</f>
        <v>22342.1581096</v>
      </c>
      <c r="P62" s="7"/>
    </row>
    <row r="63" spans="1:16" ht="15.75">
      <c r="A63" s="3"/>
      <c r="B63" s="4" t="s">
        <v>66</v>
      </c>
      <c r="C63" s="3"/>
      <c r="D63" s="3"/>
      <c r="E63" s="5"/>
      <c r="F63" s="3"/>
      <c r="G63" s="3"/>
      <c r="H63" s="6"/>
      <c r="I63" s="6"/>
      <c r="J63" s="6"/>
      <c r="K63" s="6"/>
      <c r="L63" s="6"/>
      <c r="M63" s="6"/>
      <c r="N63" s="6"/>
      <c r="O63" s="6"/>
      <c r="P63" s="7"/>
    </row>
    <row r="64" spans="1:16" ht="31.5">
      <c r="A64" s="3"/>
      <c r="B64" s="4" t="s">
        <v>203</v>
      </c>
      <c r="C64" s="3"/>
      <c r="D64" s="3" t="s">
        <v>177</v>
      </c>
      <c r="E64" s="5"/>
      <c r="F64" s="3" t="s">
        <v>103</v>
      </c>
      <c r="G64" s="3" t="s">
        <v>28</v>
      </c>
      <c r="H64" s="6">
        <f>I64+N64+O64</f>
        <v>73465.86967344</v>
      </c>
      <c r="I64" s="6">
        <f>J64+K64+L64+M64</f>
        <v>26994.4</v>
      </c>
      <c r="J64" s="6">
        <v>6748.6</v>
      </c>
      <c r="K64" s="6">
        <v>6748.6</v>
      </c>
      <c r="L64" s="6">
        <v>6748.6</v>
      </c>
      <c r="M64" s="6">
        <v>6748.6</v>
      </c>
      <c r="N64" s="6">
        <f>I64*0.8938636</f>
        <v>24129.31156384</v>
      </c>
      <c r="O64" s="6">
        <f>I64*0.827659</f>
        <v>22342.1581096</v>
      </c>
      <c r="P64" s="7"/>
    </row>
    <row r="65" spans="1:16" ht="31.5">
      <c r="A65" s="3"/>
      <c r="B65" s="4" t="s">
        <v>204</v>
      </c>
      <c r="C65" s="3"/>
      <c r="D65" s="3" t="s">
        <v>46</v>
      </c>
      <c r="E65" s="5"/>
      <c r="F65" s="3" t="s">
        <v>103</v>
      </c>
      <c r="G65" s="3" t="s">
        <v>28</v>
      </c>
      <c r="H65" s="6">
        <f>I65+N65+O65</f>
        <v>65677.08971404801</v>
      </c>
      <c r="I65" s="6">
        <f>J65+K65+L65+M65</f>
        <v>24132.48</v>
      </c>
      <c r="J65" s="6">
        <v>6033.12</v>
      </c>
      <c r="K65" s="6">
        <v>6033.12</v>
      </c>
      <c r="L65" s="6">
        <v>6033.12</v>
      </c>
      <c r="M65" s="6">
        <v>6033.12</v>
      </c>
      <c r="N65" s="6">
        <f>I65*0.8938636</f>
        <v>21571.145449728</v>
      </c>
      <c r="O65" s="6">
        <f>I65*0.827659</f>
        <v>19973.464264320002</v>
      </c>
      <c r="P65" s="7"/>
    </row>
    <row r="66" spans="1:16" ht="78.75">
      <c r="A66" s="3"/>
      <c r="B66" s="4" t="s">
        <v>104</v>
      </c>
      <c r="C66" s="3"/>
      <c r="D66" s="3"/>
      <c r="E66" s="5"/>
      <c r="F66" s="3" t="s">
        <v>103</v>
      </c>
      <c r="G66" s="3" t="s">
        <v>105</v>
      </c>
      <c r="H66" s="6">
        <f>I66+N66+O66</f>
        <v>0</v>
      </c>
      <c r="I66" s="6">
        <f>J66+K66+L66+M66</f>
        <v>0</v>
      </c>
      <c r="J66" s="6"/>
      <c r="K66" s="6"/>
      <c r="L66" s="6"/>
      <c r="M66" s="6"/>
      <c r="N66" s="6"/>
      <c r="O66" s="6"/>
      <c r="P66" s="7"/>
    </row>
    <row r="67" spans="1:16" ht="31.5">
      <c r="A67" s="3" t="s">
        <v>106</v>
      </c>
      <c r="B67" s="4" t="s">
        <v>107</v>
      </c>
      <c r="C67" s="3"/>
      <c r="D67" s="3"/>
      <c r="E67" s="5"/>
      <c r="F67" s="3" t="s">
        <v>108</v>
      </c>
      <c r="G67" s="3" t="s">
        <v>28</v>
      </c>
      <c r="H67" s="6">
        <f>I67+N67+O67</f>
        <v>0</v>
      </c>
      <c r="I67" s="6">
        <f>J67+K67+L67+M67</f>
        <v>0</v>
      </c>
      <c r="J67" s="6">
        <f aca="true" t="shared" si="11" ref="J67:O67">J70+J71+J69</f>
        <v>0</v>
      </c>
      <c r="K67" s="6">
        <f t="shared" si="11"/>
        <v>0</v>
      </c>
      <c r="L67" s="6">
        <f t="shared" si="11"/>
        <v>0</v>
      </c>
      <c r="M67" s="6">
        <f t="shared" si="11"/>
        <v>0</v>
      </c>
      <c r="N67" s="6">
        <f t="shared" si="11"/>
        <v>0</v>
      </c>
      <c r="O67" s="6">
        <f t="shared" si="11"/>
        <v>0</v>
      </c>
      <c r="P67" s="7"/>
    </row>
    <row r="68" spans="1:16" ht="15.75">
      <c r="A68" s="3"/>
      <c r="B68" s="4" t="s">
        <v>66</v>
      </c>
      <c r="C68" s="3"/>
      <c r="D68" s="3"/>
      <c r="E68" s="5"/>
      <c r="F68" s="3"/>
      <c r="G68" s="3"/>
      <c r="H68" s="6"/>
      <c r="I68" s="6"/>
      <c r="J68" s="6"/>
      <c r="K68" s="6"/>
      <c r="L68" s="6"/>
      <c r="M68" s="6"/>
      <c r="N68" s="6"/>
      <c r="O68" s="6"/>
      <c r="P68" s="7"/>
    </row>
    <row r="69" spans="1:16" ht="31.5">
      <c r="A69" s="3"/>
      <c r="B69" s="4" t="s">
        <v>107</v>
      </c>
      <c r="C69" s="3"/>
      <c r="D69" s="3"/>
      <c r="E69" s="5"/>
      <c r="F69" s="3" t="s">
        <v>108</v>
      </c>
      <c r="G69" s="3" t="s">
        <v>28</v>
      </c>
      <c r="H69" s="6">
        <f>I69+N69+O69</f>
        <v>0</v>
      </c>
      <c r="I69" s="6">
        <f>J69+K69+L69+M69</f>
        <v>0</v>
      </c>
      <c r="J69" s="6"/>
      <c r="K69" s="6"/>
      <c r="L69" s="6"/>
      <c r="M69" s="6"/>
      <c r="N69" s="6"/>
      <c r="O69" s="6"/>
      <c r="P69" s="7"/>
    </row>
    <row r="70" spans="1:16" ht="78.75">
      <c r="A70" s="3"/>
      <c r="B70" s="4" t="s">
        <v>109</v>
      </c>
      <c r="C70" s="3"/>
      <c r="D70" s="3"/>
      <c r="E70" s="5"/>
      <c r="F70" s="3" t="s">
        <v>108</v>
      </c>
      <c r="G70" s="3" t="s">
        <v>110</v>
      </c>
      <c r="H70" s="6">
        <f>I70+N70+O70</f>
        <v>0</v>
      </c>
      <c r="I70" s="6">
        <f>J70+K70+L70+M70</f>
        <v>0</v>
      </c>
      <c r="J70" s="6"/>
      <c r="K70" s="6"/>
      <c r="L70" s="6"/>
      <c r="M70" s="6"/>
      <c r="N70" s="6"/>
      <c r="O70" s="6"/>
      <c r="P70" s="7"/>
    </row>
    <row r="71" spans="1:16" ht="47.25">
      <c r="A71" s="3" t="s">
        <v>111</v>
      </c>
      <c r="B71" s="4" t="s">
        <v>112</v>
      </c>
      <c r="C71" s="3"/>
      <c r="D71" s="3"/>
      <c r="E71" s="5"/>
      <c r="F71" s="3" t="s">
        <v>108</v>
      </c>
      <c r="G71" s="3" t="s">
        <v>28</v>
      </c>
      <c r="H71" s="6">
        <f>I71+N71+O71</f>
        <v>0</v>
      </c>
      <c r="I71" s="6">
        <f>J71+K71+L71+M71</f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7"/>
    </row>
    <row r="72" spans="1:16" ht="31.5">
      <c r="A72" s="3" t="s">
        <v>113</v>
      </c>
      <c r="B72" s="4" t="s">
        <v>114</v>
      </c>
      <c r="C72" s="3"/>
      <c r="D72" s="3"/>
      <c r="E72" s="5"/>
      <c r="F72" s="3" t="s">
        <v>115</v>
      </c>
      <c r="G72" s="3" t="s">
        <v>28</v>
      </c>
      <c r="H72" s="6">
        <f>I72+N72+O72</f>
        <v>35245</v>
      </c>
      <c r="I72" s="6">
        <f>J72+K72+L72+M72</f>
        <v>35245</v>
      </c>
      <c r="J72" s="6">
        <f aca="true" t="shared" si="12" ref="J72:O72">J74+J75+J76</f>
        <v>10833.5</v>
      </c>
      <c r="K72" s="6">
        <f t="shared" si="12"/>
        <v>9028</v>
      </c>
      <c r="L72" s="6">
        <f t="shared" si="12"/>
        <v>4550</v>
      </c>
      <c r="M72" s="6">
        <f t="shared" si="12"/>
        <v>10833.5</v>
      </c>
      <c r="N72" s="6">
        <f t="shared" si="12"/>
        <v>0</v>
      </c>
      <c r="O72" s="6">
        <f t="shared" si="12"/>
        <v>0</v>
      </c>
      <c r="P72" s="7"/>
    </row>
    <row r="73" spans="1:16" ht="15.75">
      <c r="A73" s="3"/>
      <c r="B73" s="4" t="s">
        <v>66</v>
      </c>
      <c r="C73" s="3"/>
      <c r="D73" s="3"/>
      <c r="E73" s="5"/>
      <c r="F73" s="3"/>
      <c r="G73" s="3"/>
      <c r="H73" s="6"/>
      <c r="I73" s="6"/>
      <c r="J73" s="6"/>
      <c r="K73" s="6"/>
      <c r="L73" s="6"/>
      <c r="M73" s="6"/>
      <c r="N73" s="6"/>
      <c r="O73" s="6"/>
      <c r="P73" s="7"/>
    </row>
    <row r="74" spans="1:16" ht="78.75">
      <c r="A74" s="3"/>
      <c r="B74" s="4" t="s">
        <v>109</v>
      </c>
      <c r="C74" s="3"/>
      <c r="D74" s="3"/>
      <c r="E74" s="5"/>
      <c r="F74" s="3" t="s">
        <v>115</v>
      </c>
      <c r="G74" s="3" t="s">
        <v>116</v>
      </c>
      <c r="H74" s="6">
        <f>I74+N74+O74</f>
        <v>0</v>
      </c>
      <c r="I74" s="6">
        <f>J74+K74+L74+M74</f>
        <v>0</v>
      </c>
      <c r="J74" s="6"/>
      <c r="K74" s="6"/>
      <c r="L74" s="6"/>
      <c r="M74" s="6"/>
      <c r="N74" s="6"/>
      <c r="O74" s="6"/>
      <c r="P74" s="7"/>
    </row>
    <row r="75" spans="1:16" ht="15.75">
      <c r="A75" s="3"/>
      <c r="B75" s="4" t="s">
        <v>117</v>
      </c>
      <c r="C75" s="3"/>
      <c r="D75" s="3"/>
      <c r="E75" s="5"/>
      <c r="F75" s="3" t="s">
        <v>115</v>
      </c>
      <c r="G75" s="3" t="s">
        <v>118</v>
      </c>
      <c r="H75" s="6">
        <f>I75+N75+O75</f>
        <v>35245</v>
      </c>
      <c r="I75" s="6">
        <f>J75+K75+L75+M75</f>
        <v>35245</v>
      </c>
      <c r="J75" s="6">
        <v>10833.5</v>
      </c>
      <c r="K75" s="6">
        <v>9028</v>
      </c>
      <c r="L75" s="6">
        <v>4550</v>
      </c>
      <c r="M75" s="6">
        <v>10833.5</v>
      </c>
      <c r="N75" s="6"/>
      <c r="O75" s="6"/>
      <c r="P75" s="7"/>
    </row>
    <row r="76" spans="1:16" ht="31.5">
      <c r="A76" s="3"/>
      <c r="B76" s="4" t="s">
        <v>119</v>
      </c>
      <c r="C76" s="3"/>
      <c r="D76" s="3"/>
      <c r="E76" s="5"/>
      <c r="F76" s="3" t="s">
        <v>115</v>
      </c>
      <c r="G76" s="3" t="s">
        <v>120</v>
      </c>
      <c r="H76" s="6">
        <f>I76+N76+O76</f>
        <v>0</v>
      </c>
      <c r="I76" s="6">
        <f>J76+K76+L76+M76</f>
        <v>0</v>
      </c>
      <c r="J76" s="6">
        <v>0</v>
      </c>
      <c r="K76" s="6">
        <v>0</v>
      </c>
      <c r="L76" s="6">
        <v>0</v>
      </c>
      <c r="M76" s="6">
        <v>0</v>
      </c>
      <c r="N76" s="6">
        <f>I76*0.8938636</f>
        <v>0</v>
      </c>
      <c r="O76" s="6">
        <f>I76*0.827659</f>
        <v>0</v>
      </c>
      <c r="P76" s="7"/>
    </row>
    <row r="77" spans="1:16" ht="15.75">
      <c r="A77" s="3" t="s">
        <v>121</v>
      </c>
      <c r="B77" s="4" t="s">
        <v>71</v>
      </c>
      <c r="C77" s="3"/>
      <c r="D77" s="3"/>
      <c r="E77" s="5"/>
      <c r="F77" s="3" t="s">
        <v>122</v>
      </c>
      <c r="G77" s="3" t="s">
        <v>28</v>
      </c>
      <c r="H77" s="6">
        <f>I77+N77+O77</f>
        <v>10200</v>
      </c>
      <c r="I77" s="6">
        <f>J77+K77+L77+M77</f>
        <v>10200</v>
      </c>
      <c r="J77" s="6">
        <f aca="true" t="shared" si="13" ref="J77:O77">J79+J80</f>
        <v>10200</v>
      </c>
      <c r="K77" s="6">
        <f t="shared" si="13"/>
        <v>0</v>
      </c>
      <c r="L77" s="6">
        <f t="shared" si="13"/>
        <v>0</v>
      </c>
      <c r="M77" s="6">
        <f t="shared" si="13"/>
        <v>0</v>
      </c>
      <c r="N77" s="6">
        <f t="shared" si="13"/>
        <v>0</v>
      </c>
      <c r="O77" s="6">
        <f t="shared" si="13"/>
        <v>0</v>
      </c>
      <c r="P77" s="7"/>
    </row>
    <row r="78" spans="1:16" ht="15.75">
      <c r="A78" s="3"/>
      <c r="B78" s="4" t="s">
        <v>66</v>
      </c>
      <c r="C78" s="3"/>
      <c r="D78" s="3"/>
      <c r="E78" s="5"/>
      <c r="F78" s="3"/>
      <c r="G78" s="3"/>
      <c r="H78" s="6"/>
      <c r="I78" s="6"/>
      <c r="J78" s="6"/>
      <c r="K78" s="6"/>
      <c r="L78" s="6"/>
      <c r="M78" s="6"/>
      <c r="N78" s="6"/>
      <c r="O78" s="6"/>
      <c r="P78" s="7"/>
    </row>
    <row r="79" spans="1:16" ht="15.75">
      <c r="A79" s="3" t="s">
        <v>123</v>
      </c>
      <c r="B79" s="4" t="s">
        <v>71</v>
      </c>
      <c r="C79" s="3"/>
      <c r="D79" s="3" t="s">
        <v>46</v>
      </c>
      <c r="E79" s="5"/>
      <c r="F79" s="3" t="s">
        <v>122</v>
      </c>
      <c r="G79" s="3" t="s">
        <v>28</v>
      </c>
      <c r="H79" s="6">
        <f>I79+N79+O79</f>
        <v>10200</v>
      </c>
      <c r="I79" s="6">
        <f>J79+K79+L79+M79</f>
        <v>10200</v>
      </c>
      <c r="J79" s="6">
        <v>10200</v>
      </c>
      <c r="K79" s="6"/>
      <c r="L79" s="6"/>
      <c r="M79" s="6"/>
      <c r="N79" s="6"/>
      <c r="O79" s="6"/>
      <c r="P79" s="7"/>
    </row>
    <row r="80" spans="1:16" ht="31.5">
      <c r="A80" s="3" t="s">
        <v>124</v>
      </c>
      <c r="B80" s="4" t="s">
        <v>125</v>
      </c>
      <c r="C80" s="3"/>
      <c r="D80" s="3" t="s">
        <v>177</v>
      </c>
      <c r="E80" s="5"/>
      <c r="F80" s="3" t="s">
        <v>122</v>
      </c>
      <c r="G80" s="3" t="s">
        <v>28</v>
      </c>
      <c r="H80" s="6">
        <f>I80+N80+O80</f>
        <v>0</v>
      </c>
      <c r="I80" s="6">
        <f>J80+K80+L80+M80</f>
        <v>0</v>
      </c>
      <c r="J80" s="6">
        <v>0</v>
      </c>
      <c r="K80" s="6">
        <v>0</v>
      </c>
      <c r="L80" s="6">
        <v>0</v>
      </c>
      <c r="M80" s="6">
        <v>0</v>
      </c>
      <c r="N80" s="6">
        <f>I80*0.8938636</f>
        <v>0</v>
      </c>
      <c r="O80" s="6">
        <f>I80*0.827659</f>
        <v>0</v>
      </c>
      <c r="P80" s="7"/>
    </row>
    <row r="81" spans="1:16" ht="31.5">
      <c r="A81" s="3" t="s">
        <v>126</v>
      </c>
      <c r="B81" s="4" t="s">
        <v>127</v>
      </c>
      <c r="C81" s="3" t="s">
        <v>205</v>
      </c>
      <c r="D81" s="3"/>
      <c r="E81" s="5"/>
      <c r="F81" s="3" t="s">
        <v>28</v>
      </c>
      <c r="G81" s="3" t="s">
        <v>28</v>
      </c>
      <c r="H81" s="13">
        <f>H82+H99+H104+H106+H108+H113+H118</f>
        <v>464416.9455996</v>
      </c>
      <c r="I81" s="6">
        <f>I82+I99+I104+I108+I113+I118</f>
        <v>170646</v>
      </c>
      <c r="J81" s="6">
        <f>J82+J99+J104+J108+J113+J118</f>
        <v>56300</v>
      </c>
      <c r="K81" s="6">
        <f>K82+K99+K104+K108+K113+K118</f>
        <v>37531</v>
      </c>
      <c r="L81" s="6">
        <f>L82+L99+L104+L108+L113+L118</f>
        <v>20516</v>
      </c>
      <c r="M81" s="6">
        <f>M82+M99+M104+M108+M113+M118</f>
        <v>56299</v>
      </c>
      <c r="N81" s="6">
        <v>0</v>
      </c>
      <c r="O81" s="6">
        <v>0</v>
      </c>
      <c r="P81" s="7"/>
    </row>
    <row r="82" spans="1:16" ht="15.75">
      <c r="A82" s="3" t="s">
        <v>128</v>
      </c>
      <c r="B82" s="4" t="s">
        <v>60</v>
      </c>
      <c r="C82" s="3"/>
      <c r="D82" s="3"/>
      <c r="E82" s="5"/>
      <c r="F82" s="3" t="s">
        <v>61</v>
      </c>
      <c r="G82" s="3" t="s">
        <v>28</v>
      </c>
      <c r="H82" s="13">
        <f>I82+N82+O82</f>
        <v>0</v>
      </c>
      <c r="I82" s="13">
        <f>J82+K82+L82+M82</f>
        <v>0</v>
      </c>
      <c r="J82" s="6">
        <f>J84+J85+J90</f>
        <v>0</v>
      </c>
      <c r="K82" s="6">
        <f>K84+K85+K90</f>
        <v>0</v>
      </c>
      <c r="L82" s="6">
        <f>L84+L85+L90</f>
        <v>0</v>
      </c>
      <c r="M82" s="6">
        <f>M84+M85+M90</f>
        <v>0</v>
      </c>
      <c r="N82" s="6">
        <v>0</v>
      </c>
      <c r="O82" s="6">
        <v>0</v>
      </c>
      <c r="P82" s="7"/>
    </row>
    <row r="83" spans="1:16" ht="15.75">
      <c r="A83" s="3"/>
      <c r="B83" s="4" t="s">
        <v>8</v>
      </c>
      <c r="C83" s="3"/>
      <c r="D83" s="3"/>
      <c r="E83" s="5"/>
      <c r="F83" s="3"/>
      <c r="G83" s="3"/>
      <c r="H83" s="6"/>
      <c r="I83" s="6"/>
      <c r="J83" s="6"/>
      <c r="K83" s="6"/>
      <c r="L83" s="6"/>
      <c r="M83" s="6"/>
      <c r="N83" s="6"/>
      <c r="O83" s="6"/>
      <c r="P83" s="7"/>
    </row>
    <row r="84" spans="1:16" ht="15.75">
      <c r="A84" s="3"/>
      <c r="B84" s="4" t="s">
        <v>62</v>
      </c>
      <c r="C84" s="3" t="s">
        <v>205</v>
      </c>
      <c r="D84" s="3"/>
      <c r="E84" s="5"/>
      <c r="F84" s="3" t="s">
        <v>63</v>
      </c>
      <c r="G84" s="3" t="s">
        <v>28</v>
      </c>
      <c r="H84" s="6">
        <f>I84+N84+O84</f>
        <v>0</v>
      </c>
      <c r="I84" s="6">
        <f>J84+K84+L84+M84</f>
        <v>0</v>
      </c>
      <c r="J84" s="6"/>
      <c r="K84" s="6"/>
      <c r="L84" s="6"/>
      <c r="M84" s="6"/>
      <c r="N84" s="6"/>
      <c r="O84" s="6"/>
      <c r="P84" s="7"/>
    </row>
    <row r="85" spans="1:16" ht="15.75">
      <c r="A85" s="3"/>
      <c r="B85" s="4" t="s">
        <v>64</v>
      </c>
      <c r="C85" s="3"/>
      <c r="D85" s="3"/>
      <c r="E85" s="5"/>
      <c r="F85" s="3" t="s">
        <v>65</v>
      </c>
      <c r="G85" s="3" t="s">
        <v>28</v>
      </c>
      <c r="H85" s="6">
        <f>I85+N85+O85</f>
        <v>0</v>
      </c>
      <c r="I85" s="6">
        <f>I87+I88+I89</f>
        <v>0</v>
      </c>
      <c r="J85" s="6">
        <f>J87+J88+J89</f>
        <v>0</v>
      </c>
      <c r="K85" s="6">
        <f>K87+K88+K89</f>
        <v>0</v>
      </c>
      <c r="L85" s="6">
        <f>L87+L88+L89</f>
        <v>0</v>
      </c>
      <c r="M85" s="6">
        <f>M87+M88+M89</f>
        <v>0</v>
      </c>
      <c r="N85" s="6">
        <v>0</v>
      </c>
      <c r="O85" s="6">
        <v>0</v>
      </c>
      <c r="P85" s="7"/>
    </row>
    <row r="86" spans="1:16" ht="15.75">
      <c r="A86" s="3"/>
      <c r="B86" s="4" t="s">
        <v>66</v>
      </c>
      <c r="C86" s="3"/>
      <c r="D86" s="3"/>
      <c r="E86" s="5"/>
      <c r="F86" s="3"/>
      <c r="G86" s="3"/>
      <c r="H86" s="6"/>
      <c r="I86" s="6"/>
      <c r="J86" s="6"/>
      <c r="K86" s="6"/>
      <c r="L86" s="6"/>
      <c r="M86" s="6"/>
      <c r="N86" s="6"/>
      <c r="O86" s="6"/>
      <c r="P86" s="7"/>
    </row>
    <row r="87" spans="1:16" ht="47.25">
      <c r="A87" s="3"/>
      <c r="B87" s="4" t="s">
        <v>67</v>
      </c>
      <c r="C87" s="3"/>
      <c r="D87" s="3"/>
      <c r="E87" s="5"/>
      <c r="F87" s="3" t="s">
        <v>65</v>
      </c>
      <c r="G87" s="3" t="s">
        <v>68</v>
      </c>
      <c r="H87" s="6">
        <f aca="true" t="shared" si="14" ref="H87:H93">I87+N87+O87</f>
        <v>0</v>
      </c>
      <c r="I87" s="6">
        <f aca="true" t="shared" si="15" ref="I87:I93">J87+K87+L87+M87</f>
        <v>0</v>
      </c>
      <c r="J87" s="6"/>
      <c r="K87" s="6"/>
      <c r="L87" s="6"/>
      <c r="M87" s="6"/>
      <c r="N87" s="6"/>
      <c r="O87" s="6"/>
      <c r="P87" s="7"/>
    </row>
    <row r="88" spans="1:16" ht="31.5">
      <c r="A88" s="3"/>
      <c r="B88" s="4" t="s">
        <v>69</v>
      </c>
      <c r="C88" s="3" t="s">
        <v>205</v>
      </c>
      <c r="D88" s="3"/>
      <c r="E88" s="5"/>
      <c r="F88" s="3" t="s">
        <v>65</v>
      </c>
      <c r="G88" s="3" t="s">
        <v>70</v>
      </c>
      <c r="H88" s="6">
        <f t="shared" si="14"/>
        <v>0</v>
      </c>
      <c r="I88" s="6">
        <f t="shared" si="15"/>
        <v>0</v>
      </c>
      <c r="J88" s="6">
        <v>0</v>
      </c>
      <c r="K88" s="6">
        <v>0</v>
      </c>
      <c r="L88" s="6">
        <v>0</v>
      </c>
      <c r="M88" s="6">
        <v>0</v>
      </c>
      <c r="N88" s="6"/>
      <c r="O88" s="6"/>
      <c r="P88" s="7"/>
    </row>
    <row r="89" spans="1:16" ht="15.75">
      <c r="A89" s="3"/>
      <c r="B89" s="4" t="s">
        <v>71</v>
      </c>
      <c r="C89" s="3"/>
      <c r="D89" s="3"/>
      <c r="E89" s="5"/>
      <c r="F89" s="3" t="s">
        <v>65</v>
      </c>
      <c r="G89" s="3" t="s">
        <v>72</v>
      </c>
      <c r="H89" s="6">
        <f t="shared" si="14"/>
        <v>0</v>
      </c>
      <c r="I89" s="6">
        <f t="shared" si="15"/>
        <v>0</v>
      </c>
      <c r="J89" s="6">
        <v>0</v>
      </c>
      <c r="K89" s="6">
        <v>0</v>
      </c>
      <c r="L89" s="6">
        <v>0</v>
      </c>
      <c r="M89" s="6">
        <v>0</v>
      </c>
      <c r="N89" s="6"/>
      <c r="O89" s="6"/>
      <c r="P89" s="7"/>
    </row>
    <row r="90" spans="1:16" ht="31.5">
      <c r="A90" s="3"/>
      <c r="B90" s="4" t="s">
        <v>73</v>
      </c>
      <c r="C90" s="3" t="s">
        <v>205</v>
      </c>
      <c r="D90" s="3"/>
      <c r="E90" s="5"/>
      <c r="F90" s="3" t="s">
        <v>74</v>
      </c>
      <c r="G90" s="3" t="s">
        <v>28</v>
      </c>
      <c r="H90" s="6">
        <f t="shared" si="14"/>
        <v>0</v>
      </c>
      <c r="I90" s="6">
        <f t="shared" si="15"/>
        <v>0</v>
      </c>
      <c r="J90" s="6">
        <f>J84*0.302</f>
        <v>0</v>
      </c>
      <c r="K90" s="6">
        <f>K84*0.302</f>
        <v>0</v>
      </c>
      <c r="L90" s="6">
        <f>L84*0.302</f>
        <v>0</v>
      </c>
      <c r="M90" s="6">
        <f>M84*0.302</f>
        <v>0</v>
      </c>
      <c r="N90" s="6"/>
      <c r="O90" s="6"/>
      <c r="P90" s="7"/>
    </row>
    <row r="91" spans="1:16" ht="15.75">
      <c r="A91" s="3" t="s">
        <v>129</v>
      </c>
      <c r="B91" s="4" t="s">
        <v>76</v>
      </c>
      <c r="C91" s="3"/>
      <c r="D91" s="3"/>
      <c r="E91" s="5"/>
      <c r="F91" s="3" t="s">
        <v>77</v>
      </c>
      <c r="G91" s="3" t="s">
        <v>28</v>
      </c>
      <c r="H91" s="6">
        <f t="shared" si="14"/>
        <v>0</v>
      </c>
      <c r="I91" s="6">
        <f t="shared" si="15"/>
        <v>0</v>
      </c>
      <c r="J91" s="6"/>
      <c r="K91" s="6"/>
      <c r="L91" s="6"/>
      <c r="M91" s="6"/>
      <c r="N91" s="6"/>
      <c r="O91" s="6"/>
      <c r="P91" s="7"/>
    </row>
    <row r="92" spans="1:16" ht="15.75">
      <c r="A92" s="3" t="s">
        <v>130</v>
      </c>
      <c r="B92" s="4" t="s">
        <v>79</v>
      </c>
      <c r="C92" s="3"/>
      <c r="D92" s="3"/>
      <c r="E92" s="5"/>
      <c r="F92" s="3" t="s">
        <v>80</v>
      </c>
      <c r="G92" s="3" t="s">
        <v>28</v>
      </c>
      <c r="H92" s="6">
        <f t="shared" si="14"/>
        <v>0</v>
      </c>
      <c r="I92" s="6">
        <f t="shared" si="15"/>
        <v>0</v>
      </c>
      <c r="J92" s="6"/>
      <c r="K92" s="6"/>
      <c r="L92" s="6"/>
      <c r="M92" s="6"/>
      <c r="N92" s="6"/>
      <c r="O92" s="6"/>
      <c r="P92" s="7"/>
    </row>
    <row r="93" spans="1:16" ht="15.75">
      <c r="A93" s="3" t="s">
        <v>131</v>
      </c>
      <c r="B93" s="4" t="s">
        <v>82</v>
      </c>
      <c r="C93" s="3"/>
      <c r="D93" s="3"/>
      <c r="E93" s="5"/>
      <c r="F93" s="3" t="s">
        <v>83</v>
      </c>
      <c r="G93" s="3" t="s">
        <v>28</v>
      </c>
      <c r="H93" s="6">
        <f t="shared" si="14"/>
        <v>0</v>
      </c>
      <c r="I93" s="6">
        <f t="shared" si="15"/>
        <v>0</v>
      </c>
      <c r="J93" s="6">
        <v>0</v>
      </c>
      <c r="K93" s="6">
        <f>K95+K96+K97+K98</f>
        <v>0</v>
      </c>
      <c r="L93" s="6">
        <f>L95+L96+L97+L98</f>
        <v>0</v>
      </c>
      <c r="M93" s="6">
        <f>M95+M96+M97+M98</f>
        <v>0</v>
      </c>
      <c r="N93" s="6">
        <f>N95+N96+N97+N98</f>
        <v>0</v>
      </c>
      <c r="O93" s="6">
        <f>O95+O96+O97+O98</f>
        <v>0</v>
      </c>
      <c r="P93" s="7"/>
    </row>
    <row r="94" spans="1:16" ht="15.75">
      <c r="A94" s="3"/>
      <c r="B94" s="4" t="s">
        <v>66</v>
      </c>
      <c r="C94" s="3"/>
      <c r="D94" s="3"/>
      <c r="E94" s="5"/>
      <c r="F94" s="3"/>
      <c r="G94" s="3"/>
      <c r="H94" s="6"/>
      <c r="I94" s="6"/>
      <c r="J94" s="6"/>
      <c r="K94" s="6"/>
      <c r="L94" s="6"/>
      <c r="M94" s="6"/>
      <c r="N94" s="6"/>
      <c r="O94" s="6"/>
      <c r="P94" s="7"/>
    </row>
    <row r="95" spans="1:16" ht="15.75">
      <c r="A95" s="3"/>
      <c r="B95" s="4" t="s">
        <v>84</v>
      </c>
      <c r="C95" s="3"/>
      <c r="D95" s="3"/>
      <c r="E95" s="5"/>
      <c r="F95" s="3" t="s">
        <v>83</v>
      </c>
      <c r="G95" s="3" t="s">
        <v>85</v>
      </c>
      <c r="H95" s="6">
        <f>I95+N95+O95</f>
        <v>0</v>
      </c>
      <c r="I95" s="6">
        <f>J95+K95+L95+M95</f>
        <v>0</v>
      </c>
      <c r="J95" s="6"/>
      <c r="K95" s="6"/>
      <c r="L95" s="6"/>
      <c r="M95" s="6"/>
      <c r="N95" s="6"/>
      <c r="O95" s="6"/>
      <c r="P95" s="7"/>
    </row>
    <row r="96" spans="1:16" ht="31.5">
      <c r="A96" s="3"/>
      <c r="B96" s="4" t="s">
        <v>86</v>
      </c>
      <c r="C96" s="3"/>
      <c r="D96" s="3"/>
      <c r="E96" s="5"/>
      <c r="F96" s="3" t="s">
        <v>83</v>
      </c>
      <c r="G96" s="3" t="s">
        <v>87</v>
      </c>
      <c r="H96" s="6">
        <f>I96+N96+O96</f>
        <v>0</v>
      </c>
      <c r="I96" s="6">
        <f>J96+K96+L96+M96</f>
        <v>0</v>
      </c>
      <c r="J96" s="6"/>
      <c r="K96" s="6"/>
      <c r="L96" s="6"/>
      <c r="M96" s="6"/>
      <c r="N96" s="6"/>
      <c r="O96" s="6"/>
      <c r="P96" s="7"/>
    </row>
    <row r="97" spans="1:16" ht="31.5">
      <c r="A97" s="3"/>
      <c r="B97" s="4" t="s">
        <v>88</v>
      </c>
      <c r="C97" s="3"/>
      <c r="D97" s="3"/>
      <c r="E97" s="5"/>
      <c r="F97" s="3" t="s">
        <v>83</v>
      </c>
      <c r="G97" s="3" t="s">
        <v>89</v>
      </c>
      <c r="H97" s="6">
        <f>I97+N97+O97</f>
        <v>0</v>
      </c>
      <c r="I97" s="6">
        <f>J97+K97+L97+M97</f>
        <v>0</v>
      </c>
      <c r="J97" s="6"/>
      <c r="K97" s="6"/>
      <c r="L97" s="6"/>
      <c r="M97" s="6"/>
      <c r="N97" s="6"/>
      <c r="O97" s="6"/>
      <c r="P97" s="7"/>
    </row>
    <row r="98" spans="1:16" ht="31.5">
      <c r="A98" s="3"/>
      <c r="B98" s="4" t="s">
        <v>90</v>
      </c>
      <c r="C98" s="3"/>
      <c r="D98" s="3"/>
      <c r="E98" s="5"/>
      <c r="F98" s="3" t="s">
        <v>83</v>
      </c>
      <c r="G98" s="3" t="s">
        <v>91</v>
      </c>
      <c r="H98" s="6">
        <f>I98+N98+O98</f>
        <v>0</v>
      </c>
      <c r="I98" s="6">
        <f>J98+K98+L98+M98</f>
        <v>0</v>
      </c>
      <c r="J98" s="6"/>
      <c r="K98" s="6"/>
      <c r="L98" s="6"/>
      <c r="M98" s="6"/>
      <c r="N98" s="6"/>
      <c r="O98" s="6"/>
      <c r="P98" s="7"/>
    </row>
    <row r="99" spans="1:16" ht="31.5">
      <c r="A99" s="3" t="s">
        <v>132</v>
      </c>
      <c r="B99" s="4" t="s">
        <v>93</v>
      </c>
      <c r="C99" s="3" t="s">
        <v>205</v>
      </c>
      <c r="D99" s="3"/>
      <c r="E99" s="5"/>
      <c r="F99" s="3" t="s">
        <v>94</v>
      </c>
      <c r="G99" s="3" t="s">
        <v>28</v>
      </c>
      <c r="H99" s="6">
        <f>I99+N99+O99</f>
        <v>0</v>
      </c>
      <c r="I99" s="6">
        <f>J99+K99+L99+M99</f>
        <v>0</v>
      </c>
      <c r="J99" s="6">
        <f aca="true" t="shared" si="16" ref="J99:O99">J101+J102+J103</f>
        <v>0</v>
      </c>
      <c r="K99" s="6">
        <f t="shared" si="16"/>
        <v>0</v>
      </c>
      <c r="L99" s="6">
        <f t="shared" si="16"/>
        <v>0</v>
      </c>
      <c r="M99" s="6">
        <f t="shared" si="16"/>
        <v>0</v>
      </c>
      <c r="N99" s="6">
        <f t="shared" si="16"/>
        <v>0</v>
      </c>
      <c r="O99" s="6">
        <f t="shared" si="16"/>
        <v>0</v>
      </c>
      <c r="P99" s="7"/>
    </row>
    <row r="100" spans="1:16" ht="15.75">
      <c r="A100" s="3"/>
      <c r="B100" s="4" t="s">
        <v>66</v>
      </c>
      <c r="C100" s="3"/>
      <c r="D100" s="3"/>
      <c r="E100" s="5"/>
      <c r="F100" s="3"/>
      <c r="G100" s="3"/>
      <c r="H100" s="6"/>
      <c r="I100" s="6"/>
      <c r="J100" s="6"/>
      <c r="K100" s="6"/>
      <c r="L100" s="6"/>
      <c r="M100" s="6"/>
      <c r="N100" s="6"/>
      <c r="O100" s="6"/>
      <c r="P100" s="7"/>
    </row>
    <row r="101" spans="1:16" ht="31.5">
      <c r="A101" s="3"/>
      <c r="B101" s="4" t="s">
        <v>95</v>
      </c>
      <c r="C101" s="3"/>
      <c r="D101" s="3"/>
      <c r="E101" s="5"/>
      <c r="F101" s="3" t="s">
        <v>94</v>
      </c>
      <c r="G101" s="3" t="s">
        <v>96</v>
      </c>
      <c r="H101" s="6">
        <f aca="true" t="shared" si="17" ref="H101:H118">I101+N101+O101</f>
        <v>0</v>
      </c>
      <c r="I101" s="6">
        <f aca="true" t="shared" si="18" ref="I101:I118">J101+K101+L101+M101</f>
        <v>0</v>
      </c>
      <c r="J101" s="6"/>
      <c r="K101" s="6"/>
      <c r="L101" s="6"/>
      <c r="M101" s="6"/>
      <c r="N101" s="6"/>
      <c r="O101" s="6"/>
      <c r="P101" s="7"/>
    </row>
    <row r="102" spans="1:16" ht="31.5">
      <c r="A102" s="3"/>
      <c r="B102" s="4" t="s">
        <v>97</v>
      </c>
      <c r="C102" s="3" t="s">
        <v>205</v>
      </c>
      <c r="D102" s="3"/>
      <c r="E102" s="5"/>
      <c r="F102" s="3" t="s">
        <v>94</v>
      </c>
      <c r="G102" s="3" t="s">
        <v>98</v>
      </c>
      <c r="H102" s="6">
        <f t="shared" si="17"/>
        <v>0</v>
      </c>
      <c r="I102" s="6">
        <f t="shared" si="18"/>
        <v>0</v>
      </c>
      <c r="J102" s="6">
        <v>0</v>
      </c>
      <c r="K102" s="6">
        <v>0</v>
      </c>
      <c r="L102" s="6"/>
      <c r="M102" s="6">
        <v>0</v>
      </c>
      <c r="N102" s="6"/>
      <c r="O102" s="6"/>
      <c r="P102" s="7"/>
    </row>
    <row r="103" spans="1:16" ht="47.25">
      <c r="A103" s="3"/>
      <c r="B103" s="4" t="s">
        <v>99</v>
      </c>
      <c r="C103" s="3"/>
      <c r="D103" s="3"/>
      <c r="E103" s="5"/>
      <c r="F103" s="3" t="s">
        <v>94</v>
      </c>
      <c r="G103" s="3" t="s">
        <v>100</v>
      </c>
      <c r="H103" s="6">
        <f t="shared" si="17"/>
        <v>0</v>
      </c>
      <c r="I103" s="6">
        <f t="shared" si="18"/>
        <v>0</v>
      </c>
      <c r="J103" s="6"/>
      <c r="K103" s="6"/>
      <c r="L103" s="6"/>
      <c r="M103" s="6"/>
      <c r="N103" s="6"/>
      <c r="O103" s="6"/>
      <c r="P103" s="7"/>
    </row>
    <row r="104" spans="1:16" ht="15.75">
      <c r="A104" s="3" t="s">
        <v>133</v>
      </c>
      <c r="B104" s="4" t="s">
        <v>102</v>
      </c>
      <c r="C104" s="3" t="s">
        <v>205</v>
      </c>
      <c r="D104" s="3"/>
      <c r="E104" s="5"/>
      <c r="F104" s="3" t="s">
        <v>103</v>
      </c>
      <c r="G104" s="3" t="s">
        <v>28</v>
      </c>
      <c r="H104" s="6">
        <f t="shared" si="17"/>
        <v>0</v>
      </c>
      <c r="I104" s="6">
        <f t="shared" si="18"/>
        <v>0</v>
      </c>
      <c r="J104" s="6">
        <f aca="true" t="shared" si="19" ref="J104:O104">J106+J107</f>
        <v>0</v>
      </c>
      <c r="K104" s="6">
        <f t="shared" si="19"/>
        <v>0</v>
      </c>
      <c r="L104" s="6">
        <f t="shared" si="19"/>
        <v>0</v>
      </c>
      <c r="M104" s="6">
        <f t="shared" si="19"/>
        <v>0</v>
      </c>
      <c r="N104" s="6">
        <f t="shared" si="19"/>
        <v>0</v>
      </c>
      <c r="O104" s="6">
        <f t="shared" si="19"/>
        <v>0</v>
      </c>
      <c r="P104" s="7"/>
    </row>
    <row r="105" spans="1:16" ht="15.75">
      <c r="A105" s="3"/>
      <c r="B105" s="4" t="s">
        <v>66</v>
      </c>
      <c r="C105" s="3"/>
      <c r="D105" s="3"/>
      <c r="E105" s="5"/>
      <c r="F105" s="3"/>
      <c r="G105" s="3"/>
      <c r="H105" s="6">
        <f t="shared" si="17"/>
        <v>0</v>
      </c>
      <c r="I105" s="6">
        <f t="shared" si="18"/>
        <v>0</v>
      </c>
      <c r="J105" s="6"/>
      <c r="K105" s="6"/>
      <c r="L105" s="6"/>
      <c r="M105" s="6"/>
      <c r="N105" s="6"/>
      <c r="O105" s="6"/>
      <c r="P105" s="7"/>
    </row>
    <row r="106" spans="1:16" ht="15.75">
      <c r="A106" s="3"/>
      <c r="B106" s="4" t="s">
        <v>102</v>
      </c>
      <c r="C106" s="3" t="s">
        <v>205</v>
      </c>
      <c r="D106" s="3"/>
      <c r="E106" s="5"/>
      <c r="F106" s="3" t="s">
        <v>103</v>
      </c>
      <c r="G106" s="3" t="s">
        <v>28</v>
      </c>
      <c r="H106" s="6">
        <f t="shared" si="17"/>
        <v>0</v>
      </c>
      <c r="I106" s="6">
        <f t="shared" si="18"/>
        <v>0</v>
      </c>
      <c r="J106" s="6"/>
      <c r="K106" s="6"/>
      <c r="L106" s="6"/>
      <c r="M106" s="6"/>
      <c r="N106" s="6"/>
      <c r="O106" s="6"/>
      <c r="P106" s="7"/>
    </row>
    <row r="107" spans="1:16" ht="78.75">
      <c r="A107" s="3"/>
      <c r="B107" s="4" t="s">
        <v>104</v>
      </c>
      <c r="C107" s="3"/>
      <c r="D107" s="3"/>
      <c r="E107" s="5"/>
      <c r="F107" s="3" t="s">
        <v>103</v>
      </c>
      <c r="G107" s="3" t="s">
        <v>105</v>
      </c>
      <c r="H107" s="6">
        <f t="shared" si="17"/>
        <v>0</v>
      </c>
      <c r="I107" s="6">
        <f t="shared" si="18"/>
        <v>0</v>
      </c>
      <c r="J107" s="6">
        <v>0</v>
      </c>
      <c r="K107" s="6"/>
      <c r="L107" s="6"/>
      <c r="M107" s="6"/>
      <c r="N107" s="6"/>
      <c r="O107" s="6"/>
      <c r="P107" s="7"/>
    </row>
    <row r="108" spans="1:16" ht="31.5">
      <c r="A108" s="3" t="s">
        <v>134</v>
      </c>
      <c r="B108" s="4" t="s">
        <v>107</v>
      </c>
      <c r="C108" s="3"/>
      <c r="D108" s="3"/>
      <c r="E108" s="5"/>
      <c r="F108" s="3" t="s">
        <v>108</v>
      </c>
      <c r="G108" s="3" t="s">
        <v>28</v>
      </c>
      <c r="H108" s="6">
        <f t="shared" si="17"/>
        <v>0</v>
      </c>
      <c r="I108" s="6">
        <f t="shared" si="18"/>
        <v>0</v>
      </c>
      <c r="J108" s="6">
        <f aca="true" t="shared" si="20" ref="J108:O108">J111+J112+J110</f>
        <v>0</v>
      </c>
      <c r="K108" s="6">
        <f t="shared" si="20"/>
        <v>0</v>
      </c>
      <c r="L108" s="6">
        <f t="shared" si="20"/>
        <v>0</v>
      </c>
      <c r="M108" s="6">
        <f t="shared" si="20"/>
        <v>0</v>
      </c>
      <c r="N108" s="6">
        <f t="shared" si="20"/>
        <v>0</v>
      </c>
      <c r="O108" s="6">
        <f t="shared" si="20"/>
        <v>0</v>
      </c>
      <c r="P108" s="7"/>
    </row>
    <row r="109" spans="1:16" ht="15.75">
      <c r="A109" s="3"/>
      <c r="B109" s="4" t="s">
        <v>66</v>
      </c>
      <c r="C109" s="3"/>
      <c r="D109" s="3"/>
      <c r="E109" s="5"/>
      <c r="F109" s="3"/>
      <c r="G109" s="3"/>
      <c r="H109" s="6">
        <f t="shared" si="17"/>
        <v>0</v>
      </c>
      <c r="I109" s="6">
        <f t="shared" si="18"/>
        <v>0</v>
      </c>
      <c r="J109" s="6"/>
      <c r="K109" s="6"/>
      <c r="L109" s="6"/>
      <c r="M109" s="6"/>
      <c r="N109" s="6"/>
      <c r="O109" s="6"/>
      <c r="P109" s="7"/>
    </row>
    <row r="110" spans="1:16" ht="31.5">
      <c r="A110" s="3"/>
      <c r="B110" s="4" t="s">
        <v>107</v>
      </c>
      <c r="C110" s="3"/>
      <c r="D110" s="3"/>
      <c r="E110" s="5"/>
      <c r="F110" s="3" t="s">
        <v>108</v>
      </c>
      <c r="G110" s="3" t="s">
        <v>28</v>
      </c>
      <c r="H110" s="6">
        <f t="shared" si="17"/>
        <v>0</v>
      </c>
      <c r="I110" s="6">
        <f t="shared" si="18"/>
        <v>0</v>
      </c>
      <c r="J110" s="6"/>
      <c r="K110" s="6"/>
      <c r="L110" s="6"/>
      <c r="M110" s="6"/>
      <c r="N110" s="6"/>
      <c r="O110" s="6"/>
      <c r="P110" s="7"/>
    </row>
    <row r="111" spans="1:16" ht="78.75">
      <c r="A111" s="3"/>
      <c r="B111" s="4" t="s">
        <v>109</v>
      </c>
      <c r="C111" s="3"/>
      <c r="D111" s="3"/>
      <c r="E111" s="5"/>
      <c r="F111" s="3" t="s">
        <v>108</v>
      </c>
      <c r="G111" s="3" t="s">
        <v>110</v>
      </c>
      <c r="H111" s="6">
        <f t="shared" si="17"/>
        <v>0</v>
      </c>
      <c r="I111" s="6">
        <f t="shared" si="18"/>
        <v>0</v>
      </c>
      <c r="J111" s="6"/>
      <c r="K111" s="6"/>
      <c r="L111" s="6"/>
      <c r="M111" s="6"/>
      <c r="N111" s="6"/>
      <c r="O111" s="6"/>
      <c r="P111" s="7"/>
    </row>
    <row r="112" spans="1:16" ht="47.25">
      <c r="A112" s="3" t="s">
        <v>135</v>
      </c>
      <c r="B112" s="4" t="s">
        <v>112</v>
      </c>
      <c r="C112" s="3"/>
      <c r="D112" s="3"/>
      <c r="E112" s="5"/>
      <c r="F112" s="3" t="s">
        <v>108</v>
      </c>
      <c r="G112" s="3" t="s">
        <v>28</v>
      </c>
      <c r="H112" s="6">
        <f t="shared" si="17"/>
        <v>0</v>
      </c>
      <c r="I112" s="6">
        <f t="shared" si="18"/>
        <v>0</v>
      </c>
      <c r="J112" s="6"/>
      <c r="K112" s="6"/>
      <c r="L112" s="6"/>
      <c r="M112" s="6"/>
      <c r="N112" s="6"/>
      <c r="O112" s="6"/>
      <c r="P112" s="7"/>
    </row>
    <row r="113" spans="1:16" ht="31.5">
      <c r="A113" s="3" t="s">
        <v>136</v>
      </c>
      <c r="B113" s="4" t="s">
        <v>114</v>
      </c>
      <c r="C113" s="3"/>
      <c r="D113" s="3"/>
      <c r="E113" s="5"/>
      <c r="F113" s="3" t="s">
        <v>115</v>
      </c>
      <c r="G113" s="3" t="s">
        <v>28</v>
      </c>
      <c r="H113" s="6">
        <f t="shared" si="17"/>
        <v>464416.9455996</v>
      </c>
      <c r="I113" s="6">
        <f t="shared" si="18"/>
        <v>170646</v>
      </c>
      <c r="J113" s="6">
        <f>J115+J116+J117</f>
        <v>56300</v>
      </c>
      <c r="K113" s="6">
        <f>K115+K116+K117</f>
        <v>37531</v>
      </c>
      <c r="L113" s="6">
        <f>L115+L116+L117</f>
        <v>20516</v>
      </c>
      <c r="M113" s="6">
        <f>M115+M116+M117</f>
        <v>56299</v>
      </c>
      <c r="N113" s="6">
        <f>I113*0.8938636</f>
        <v>152534.2478856</v>
      </c>
      <c r="O113" s="6">
        <f>I113*0.827659</f>
        <v>141236.697714</v>
      </c>
      <c r="P113" s="7"/>
    </row>
    <row r="114" spans="1:16" ht="15.75">
      <c r="A114" s="3"/>
      <c r="B114" s="4" t="s">
        <v>66</v>
      </c>
      <c r="C114" s="3"/>
      <c r="D114" s="3"/>
      <c r="E114" s="5"/>
      <c r="F114" s="3"/>
      <c r="G114" s="3"/>
      <c r="H114" s="6">
        <f t="shared" si="17"/>
        <v>0</v>
      </c>
      <c r="I114" s="6">
        <f t="shared" si="18"/>
        <v>0</v>
      </c>
      <c r="J114" s="6"/>
      <c r="K114" s="6"/>
      <c r="L114" s="6"/>
      <c r="M114" s="6"/>
      <c r="N114" s="6"/>
      <c r="O114" s="6"/>
      <c r="P114" s="7"/>
    </row>
    <row r="115" spans="1:16" ht="78.75">
      <c r="A115" s="3"/>
      <c r="B115" s="4" t="s">
        <v>109</v>
      </c>
      <c r="C115" s="3"/>
      <c r="D115" s="3"/>
      <c r="E115" s="5"/>
      <c r="F115" s="3" t="s">
        <v>115</v>
      </c>
      <c r="G115" s="3" t="s">
        <v>116</v>
      </c>
      <c r="H115" s="6">
        <f t="shared" si="17"/>
        <v>0</v>
      </c>
      <c r="I115" s="6">
        <f t="shared" si="18"/>
        <v>0</v>
      </c>
      <c r="J115" s="6"/>
      <c r="K115" s="6"/>
      <c r="L115" s="6"/>
      <c r="M115" s="6"/>
      <c r="N115" s="6"/>
      <c r="O115" s="6"/>
      <c r="P115" s="7"/>
    </row>
    <row r="116" spans="1:16" ht="15.75">
      <c r="A116" s="3"/>
      <c r="B116" s="4" t="s">
        <v>117</v>
      </c>
      <c r="C116" s="3"/>
      <c r="D116" s="3"/>
      <c r="E116" s="5"/>
      <c r="F116" s="3" t="s">
        <v>115</v>
      </c>
      <c r="G116" s="3" t="s">
        <v>118</v>
      </c>
      <c r="H116" s="6">
        <f t="shared" si="17"/>
        <v>0</v>
      </c>
      <c r="I116" s="6">
        <f t="shared" si="18"/>
        <v>0</v>
      </c>
      <c r="J116" s="6"/>
      <c r="K116" s="6"/>
      <c r="L116" s="6"/>
      <c r="M116" s="6"/>
      <c r="N116" s="6"/>
      <c r="O116" s="6"/>
      <c r="P116" s="7"/>
    </row>
    <row r="117" spans="1:16" ht="31.5">
      <c r="A117" s="3"/>
      <c r="B117" s="4" t="s">
        <v>119</v>
      </c>
      <c r="C117" s="3" t="s">
        <v>205</v>
      </c>
      <c r="D117" s="3"/>
      <c r="E117" s="5"/>
      <c r="F117" s="3" t="s">
        <v>115</v>
      </c>
      <c r="G117" s="3" t="s">
        <v>120</v>
      </c>
      <c r="H117" s="6">
        <f t="shared" si="17"/>
        <v>170646</v>
      </c>
      <c r="I117" s="6">
        <f t="shared" si="18"/>
        <v>170646</v>
      </c>
      <c r="J117" s="6">
        <v>56300</v>
      </c>
      <c r="K117" s="6">
        <v>37531</v>
      </c>
      <c r="L117" s="6">
        <v>20516</v>
      </c>
      <c r="M117" s="6">
        <v>56299</v>
      </c>
      <c r="N117" s="6">
        <v>0</v>
      </c>
      <c r="O117" s="6">
        <v>0</v>
      </c>
      <c r="P117" s="7"/>
    </row>
    <row r="118" spans="1:16" ht="15.75">
      <c r="A118" s="3" t="s">
        <v>137</v>
      </c>
      <c r="B118" s="4" t="s">
        <v>71</v>
      </c>
      <c r="C118" s="3"/>
      <c r="D118" s="3"/>
      <c r="E118" s="5"/>
      <c r="F118" s="3" t="s">
        <v>122</v>
      </c>
      <c r="G118" s="3" t="s">
        <v>28</v>
      </c>
      <c r="H118" s="6">
        <f t="shared" si="17"/>
        <v>0</v>
      </c>
      <c r="I118" s="6">
        <f t="shared" si="18"/>
        <v>0</v>
      </c>
      <c r="J118" s="6">
        <f aca="true" t="shared" si="21" ref="J118:O118">J120+J121</f>
        <v>0</v>
      </c>
      <c r="K118" s="6">
        <f t="shared" si="21"/>
        <v>0</v>
      </c>
      <c r="L118" s="6">
        <f t="shared" si="21"/>
        <v>0</v>
      </c>
      <c r="M118" s="6">
        <f t="shared" si="21"/>
        <v>0</v>
      </c>
      <c r="N118" s="6">
        <f t="shared" si="21"/>
        <v>0</v>
      </c>
      <c r="O118" s="6">
        <f t="shared" si="21"/>
        <v>0</v>
      </c>
      <c r="P118" s="7"/>
    </row>
    <row r="119" spans="1:16" ht="15.75">
      <c r="A119" s="3"/>
      <c r="B119" s="4" t="s">
        <v>66</v>
      </c>
      <c r="C119" s="3"/>
      <c r="D119" s="3"/>
      <c r="E119" s="5"/>
      <c r="F119" s="3"/>
      <c r="G119" s="3"/>
      <c r="H119" s="6"/>
      <c r="I119" s="6"/>
      <c r="J119" s="6"/>
      <c r="K119" s="6"/>
      <c r="L119" s="6"/>
      <c r="M119" s="6"/>
      <c r="N119" s="6"/>
      <c r="O119" s="6"/>
      <c r="P119" s="7"/>
    </row>
    <row r="120" spans="1:16" ht="15.75">
      <c r="A120" s="3" t="s">
        <v>138</v>
      </c>
      <c r="B120" s="4" t="s">
        <v>71</v>
      </c>
      <c r="C120" s="3"/>
      <c r="D120" s="3"/>
      <c r="E120" s="5"/>
      <c r="F120" s="3" t="s">
        <v>122</v>
      </c>
      <c r="G120" s="3" t="s">
        <v>28</v>
      </c>
      <c r="H120" s="6">
        <f>I120+N120+O120</f>
        <v>0</v>
      </c>
      <c r="I120" s="6">
        <f>J120+K120+L120+M120</f>
        <v>0</v>
      </c>
      <c r="J120" s="6"/>
      <c r="K120" s="6"/>
      <c r="L120" s="6"/>
      <c r="M120" s="6"/>
      <c r="N120" s="6"/>
      <c r="O120" s="6"/>
      <c r="P120" s="7"/>
    </row>
    <row r="121" spans="1:16" ht="63">
      <c r="A121" s="3" t="s">
        <v>139</v>
      </c>
      <c r="B121" s="4" t="s">
        <v>140</v>
      </c>
      <c r="C121" s="3"/>
      <c r="D121" s="3"/>
      <c r="E121" s="5"/>
      <c r="F121" s="3" t="s">
        <v>122</v>
      </c>
      <c r="G121" s="3" t="s">
        <v>28</v>
      </c>
      <c r="H121" s="6">
        <f>I121+N121+O121</f>
        <v>0</v>
      </c>
      <c r="I121" s="6">
        <f>J121+K121+L121+M121</f>
        <v>0</v>
      </c>
      <c r="J121" s="6"/>
      <c r="K121" s="6"/>
      <c r="L121" s="6"/>
      <c r="M121" s="6"/>
      <c r="N121" s="6"/>
      <c r="O121" s="6"/>
      <c r="P121" s="7"/>
    </row>
    <row r="122" spans="1:16" ht="31.5">
      <c r="A122" s="3" t="s">
        <v>141</v>
      </c>
      <c r="B122" s="4" t="s">
        <v>142</v>
      </c>
      <c r="C122" s="3"/>
      <c r="D122" s="3"/>
      <c r="E122" s="5"/>
      <c r="F122" s="3" t="s">
        <v>28</v>
      </c>
      <c r="G122" s="3" t="s">
        <v>28</v>
      </c>
      <c r="H122" s="6">
        <f aca="true" t="shared" si="22" ref="H122:O122">H123+H132+H133+H134+H140+H145+H149+H153+H154+H159+H160+H161</f>
        <v>0</v>
      </c>
      <c r="I122" s="6">
        <f t="shared" si="22"/>
        <v>0</v>
      </c>
      <c r="J122" s="6">
        <f t="shared" si="22"/>
        <v>0</v>
      </c>
      <c r="K122" s="6">
        <f t="shared" si="22"/>
        <v>0</v>
      </c>
      <c r="L122" s="6">
        <f t="shared" si="22"/>
        <v>0</v>
      </c>
      <c r="M122" s="6">
        <f t="shared" si="22"/>
        <v>0</v>
      </c>
      <c r="N122" s="6">
        <f t="shared" si="22"/>
        <v>0</v>
      </c>
      <c r="O122" s="6">
        <f t="shared" si="22"/>
        <v>0</v>
      </c>
      <c r="P122" s="7"/>
    </row>
    <row r="123" spans="1:16" ht="15.75">
      <c r="A123" s="3" t="s">
        <v>143</v>
      </c>
      <c r="B123" s="4" t="s">
        <v>60</v>
      </c>
      <c r="C123" s="3"/>
      <c r="D123" s="3"/>
      <c r="E123" s="5"/>
      <c r="F123" s="3" t="s">
        <v>61</v>
      </c>
      <c r="G123" s="3" t="s">
        <v>28</v>
      </c>
      <c r="H123" s="6">
        <f>I123+N123+O123</f>
        <v>0</v>
      </c>
      <c r="I123" s="6">
        <f>J123+K123+L123+M123</f>
        <v>0</v>
      </c>
      <c r="J123" s="6">
        <f aca="true" t="shared" si="23" ref="J123:O123">J125+J126+J131</f>
        <v>0</v>
      </c>
      <c r="K123" s="6">
        <f t="shared" si="23"/>
        <v>0</v>
      </c>
      <c r="L123" s="6">
        <f t="shared" si="23"/>
        <v>0</v>
      </c>
      <c r="M123" s="6">
        <f t="shared" si="23"/>
        <v>0</v>
      </c>
      <c r="N123" s="6">
        <f t="shared" si="23"/>
        <v>0</v>
      </c>
      <c r="O123" s="6">
        <f t="shared" si="23"/>
        <v>0</v>
      </c>
      <c r="P123" s="7"/>
    </row>
    <row r="124" spans="1:16" ht="15.75">
      <c r="A124" s="3"/>
      <c r="B124" s="4" t="s">
        <v>8</v>
      </c>
      <c r="C124" s="3"/>
      <c r="D124" s="3"/>
      <c r="E124" s="5"/>
      <c r="F124" s="3"/>
      <c r="G124" s="3"/>
      <c r="H124" s="6"/>
      <c r="I124" s="6"/>
      <c r="J124" s="6"/>
      <c r="K124" s="6"/>
      <c r="L124" s="6"/>
      <c r="M124" s="6"/>
      <c r="N124" s="6"/>
      <c r="O124" s="6"/>
      <c r="P124" s="7"/>
    </row>
    <row r="125" spans="1:16" ht="15.75">
      <c r="A125" s="3"/>
      <c r="B125" s="4" t="s">
        <v>62</v>
      </c>
      <c r="C125" s="3"/>
      <c r="D125" s="3"/>
      <c r="E125" s="5"/>
      <c r="F125" s="3" t="s">
        <v>63</v>
      </c>
      <c r="G125" s="3" t="s">
        <v>28</v>
      </c>
      <c r="H125" s="6">
        <f>I125+N125+O125</f>
        <v>0</v>
      </c>
      <c r="I125" s="6">
        <f>J125+K125+L125+M125</f>
        <v>0</v>
      </c>
      <c r="J125" s="6">
        <v>0</v>
      </c>
      <c r="K125" s="6"/>
      <c r="L125" s="6"/>
      <c r="M125" s="6"/>
      <c r="N125" s="6"/>
      <c r="O125" s="6"/>
      <c r="P125" s="7"/>
    </row>
    <row r="126" spans="1:16" ht="15.75">
      <c r="A126" s="3"/>
      <c r="B126" s="4" t="s">
        <v>64</v>
      </c>
      <c r="C126" s="3"/>
      <c r="D126" s="3"/>
      <c r="E126" s="5"/>
      <c r="F126" s="3" t="s">
        <v>65</v>
      </c>
      <c r="G126" s="3" t="s">
        <v>28</v>
      </c>
      <c r="H126" s="6">
        <f>I126+N126+O126</f>
        <v>0</v>
      </c>
      <c r="I126" s="6">
        <f>J126+K126+L126+M126</f>
        <v>0</v>
      </c>
      <c r="J126" s="6">
        <v>0</v>
      </c>
      <c r="K126" s="6">
        <f>K128+K129+K130</f>
        <v>0</v>
      </c>
      <c r="L126" s="6">
        <f>L128+L129+L130</f>
        <v>0</v>
      </c>
      <c r="M126" s="6">
        <f>M128+M129+M130</f>
        <v>0</v>
      </c>
      <c r="N126" s="6">
        <f>N128+N129+N130</f>
        <v>0</v>
      </c>
      <c r="O126" s="6">
        <f>O128+O129+O130</f>
        <v>0</v>
      </c>
      <c r="P126" s="7"/>
    </row>
    <row r="127" spans="1:16" ht="15.75">
      <c r="A127" s="3"/>
      <c r="B127" s="4" t="s">
        <v>66</v>
      </c>
      <c r="C127" s="3"/>
      <c r="D127" s="3"/>
      <c r="E127" s="5"/>
      <c r="F127" s="3"/>
      <c r="G127" s="3"/>
      <c r="H127" s="6"/>
      <c r="I127" s="6"/>
      <c r="J127" s="6"/>
      <c r="K127" s="6"/>
      <c r="L127" s="6"/>
      <c r="M127" s="6"/>
      <c r="N127" s="6"/>
      <c r="O127" s="6"/>
      <c r="P127" s="7"/>
    </row>
    <row r="128" spans="1:16" ht="47.25">
      <c r="A128" s="3"/>
      <c r="B128" s="4" t="s">
        <v>67</v>
      </c>
      <c r="C128" s="3"/>
      <c r="D128" s="3"/>
      <c r="E128" s="5"/>
      <c r="F128" s="3" t="s">
        <v>65</v>
      </c>
      <c r="G128" s="3" t="s">
        <v>68</v>
      </c>
      <c r="H128" s="6">
        <f aca="true" t="shared" si="24" ref="H128:H134">I128+N128+O128</f>
        <v>0</v>
      </c>
      <c r="I128" s="6">
        <f aca="true" t="shared" si="25" ref="I128:I134">J128+K128+L128+M128</f>
        <v>0</v>
      </c>
      <c r="J128" s="6">
        <v>0</v>
      </c>
      <c r="K128" s="6"/>
      <c r="L128" s="6"/>
      <c r="M128" s="6"/>
      <c r="N128" s="6"/>
      <c r="O128" s="6"/>
      <c r="P128" s="7"/>
    </row>
    <row r="129" spans="1:16" ht="31.5">
      <c r="A129" s="3"/>
      <c r="B129" s="4" t="s">
        <v>69</v>
      </c>
      <c r="C129" s="3"/>
      <c r="D129" s="3"/>
      <c r="E129" s="5"/>
      <c r="F129" s="3" t="s">
        <v>65</v>
      </c>
      <c r="G129" s="3" t="s">
        <v>70</v>
      </c>
      <c r="H129" s="6">
        <f t="shared" si="24"/>
        <v>0</v>
      </c>
      <c r="I129" s="6">
        <f t="shared" si="25"/>
        <v>0</v>
      </c>
      <c r="J129" s="6">
        <v>0</v>
      </c>
      <c r="K129" s="6"/>
      <c r="L129" s="6"/>
      <c r="M129" s="6"/>
      <c r="N129" s="6"/>
      <c r="O129" s="6"/>
      <c r="P129" s="7"/>
    </row>
    <row r="130" spans="1:16" ht="15.75">
      <c r="A130" s="3"/>
      <c r="B130" s="4" t="s">
        <v>71</v>
      </c>
      <c r="C130" s="3"/>
      <c r="D130" s="3"/>
      <c r="E130" s="5"/>
      <c r="F130" s="3" t="s">
        <v>65</v>
      </c>
      <c r="G130" s="3" t="s">
        <v>72</v>
      </c>
      <c r="H130" s="6">
        <f t="shared" si="24"/>
        <v>0</v>
      </c>
      <c r="I130" s="6">
        <f t="shared" si="25"/>
        <v>0</v>
      </c>
      <c r="J130" s="6">
        <v>0</v>
      </c>
      <c r="K130" s="6"/>
      <c r="L130" s="6"/>
      <c r="M130" s="6"/>
      <c r="N130" s="6"/>
      <c r="O130" s="6"/>
      <c r="P130" s="7"/>
    </row>
    <row r="131" spans="1:16" ht="31.5">
      <c r="A131" s="3"/>
      <c r="B131" s="4" t="s">
        <v>73</v>
      </c>
      <c r="C131" s="3"/>
      <c r="D131" s="3"/>
      <c r="E131" s="5"/>
      <c r="F131" s="3" t="s">
        <v>74</v>
      </c>
      <c r="G131" s="3" t="s">
        <v>28</v>
      </c>
      <c r="H131" s="6">
        <f t="shared" si="24"/>
        <v>0</v>
      </c>
      <c r="I131" s="6">
        <f t="shared" si="25"/>
        <v>0</v>
      </c>
      <c r="J131" s="6">
        <v>0</v>
      </c>
      <c r="K131" s="6"/>
      <c r="L131" s="6"/>
      <c r="M131" s="6"/>
      <c r="N131" s="6"/>
      <c r="O131" s="6"/>
      <c r="P131" s="7"/>
    </row>
    <row r="132" spans="1:16" ht="15.75">
      <c r="A132" s="3" t="s">
        <v>144</v>
      </c>
      <c r="B132" s="4" t="s">
        <v>76</v>
      </c>
      <c r="C132" s="3"/>
      <c r="D132" s="3"/>
      <c r="E132" s="5"/>
      <c r="F132" s="3" t="s">
        <v>77</v>
      </c>
      <c r="G132" s="3" t="s">
        <v>28</v>
      </c>
      <c r="H132" s="6">
        <f t="shared" si="24"/>
        <v>0</v>
      </c>
      <c r="I132" s="6">
        <f t="shared" si="25"/>
        <v>0</v>
      </c>
      <c r="J132" s="6">
        <v>0</v>
      </c>
      <c r="K132" s="6"/>
      <c r="L132" s="6"/>
      <c r="M132" s="6"/>
      <c r="N132" s="6"/>
      <c r="O132" s="6"/>
      <c r="P132" s="7"/>
    </row>
    <row r="133" spans="1:16" ht="15.75">
      <c r="A133" s="3" t="s">
        <v>145</v>
      </c>
      <c r="B133" s="4" t="s">
        <v>79</v>
      </c>
      <c r="C133" s="3"/>
      <c r="D133" s="3"/>
      <c r="E133" s="5"/>
      <c r="F133" s="3" t="s">
        <v>80</v>
      </c>
      <c r="G133" s="3" t="s">
        <v>28</v>
      </c>
      <c r="H133" s="6">
        <f t="shared" si="24"/>
        <v>0</v>
      </c>
      <c r="I133" s="6">
        <f t="shared" si="25"/>
        <v>0</v>
      </c>
      <c r="J133" s="6">
        <v>0</v>
      </c>
      <c r="K133" s="6"/>
      <c r="L133" s="6"/>
      <c r="M133" s="6"/>
      <c r="N133" s="6"/>
      <c r="O133" s="6"/>
      <c r="P133" s="7"/>
    </row>
    <row r="134" spans="1:16" ht="15.75">
      <c r="A134" s="3" t="s">
        <v>146</v>
      </c>
      <c r="B134" s="4" t="s">
        <v>82</v>
      </c>
      <c r="C134" s="3"/>
      <c r="D134" s="3"/>
      <c r="E134" s="5"/>
      <c r="F134" s="3" t="s">
        <v>83</v>
      </c>
      <c r="G134" s="3" t="s">
        <v>28</v>
      </c>
      <c r="H134" s="6">
        <f t="shared" si="24"/>
        <v>0</v>
      </c>
      <c r="I134" s="6">
        <f t="shared" si="25"/>
        <v>0</v>
      </c>
      <c r="J134" s="6">
        <f aca="true" t="shared" si="26" ref="J134:O134">J136+J137+J138+J139</f>
        <v>0</v>
      </c>
      <c r="K134" s="6">
        <f t="shared" si="26"/>
        <v>0</v>
      </c>
      <c r="L134" s="6">
        <f t="shared" si="26"/>
        <v>0</v>
      </c>
      <c r="M134" s="6">
        <f t="shared" si="26"/>
        <v>0</v>
      </c>
      <c r="N134" s="6">
        <f t="shared" si="26"/>
        <v>0</v>
      </c>
      <c r="O134" s="6">
        <f t="shared" si="26"/>
        <v>0</v>
      </c>
      <c r="P134" s="7"/>
    </row>
    <row r="135" spans="1:16" ht="15.75">
      <c r="A135" s="3"/>
      <c r="B135" s="4" t="s">
        <v>66</v>
      </c>
      <c r="C135" s="3"/>
      <c r="D135" s="3"/>
      <c r="E135" s="5"/>
      <c r="F135" s="3"/>
      <c r="G135" s="3"/>
      <c r="H135" s="6"/>
      <c r="I135" s="6"/>
      <c r="J135" s="6"/>
      <c r="K135" s="6"/>
      <c r="L135" s="6"/>
      <c r="M135" s="6"/>
      <c r="N135" s="6"/>
      <c r="O135" s="6"/>
      <c r="P135" s="7"/>
    </row>
    <row r="136" spans="1:16" ht="15.75">
      <c r="A136" s="3"/>
      <c r="B136" s="4" t="s">
        <v>84</v>
      </c>
      <c r="C136" s="3"/>
      <c r="D136" s="3"/>
      <c r="E136" s="5"/>
      <c r="F136" s="3" t="s">
        <v>83</v>
      </c>
      <c r="G136" s="3" t="s">
        <v>85</v>
      </c>
      <c r="H136" s="6">
        <f>I136+N136+O136</f>
        <v>0</v>
      </c>
      <c r="I136" s="6">
        <f>J136+K136+L136+M136</f>
        <v>0</v>
      </c>
      <c r="J136" s="6"/>
      <c r="K136" s="6"/>
      <c r="L136" s="6"/>
      <c r="M136" s="6"/>
      <c r="N136" s="6"/>
      <c r="O136" s="6"/>
      <c r="P136" s="7"/>
    </row>
    <row r="137" spans="1:16" ht="31.5">
      <c r="A137" s="3"/>
      <c r="B137" s="4" t="s">
        <v>86</v>
      </c>
      <c r="C137" s="3"/>
      <c r="D137" s="3"/>
      <c r="E137" s="5"/>
      <c r="F137" s="3" t="s">
        <v>83</v>
      </c>
      <c r="G137" s="3" t="s">
        <v>87</v>
      </c>
      <c r="H137" s="6">
        <f>I137+N137+O137</f>
        <v>0</v>
      </c>
      <c r="I137" s="6">
        <f>J137+K137+L137+M137</f>
        <v>0</v>
      </c>
      <c r="J137" s="6"/>
      <c r="K137" s="6"/>
      <c r="L137" s="6"/>
      <c r="M137" s="6"/>
      <c r="N137" s="6"/>
      <c r="O137" s="6"/>
      <c r="P137" s="7"/>
    </row>
    <row r="138" spans="1:16" ht="31.5">
      <c r="A138" s="3"/>
      <c r="B138" s="4" t="s">
        <v>88</v>
      </c>
      <c r="C138" s="3"/>
      <c r="D138" s="3"/>
      <c r="E138" s="5"/>
      <c r="F138" s="3" t="s">
        <v>83</v>
      </c>
      <c r="G138" s="3" t="s">
        <v>89</v>
      </c>
      <c r="H138" s="6">
        <f>I138+N138+O138</f>
        <v>0</v>
      </c>
      <c r="I138" s="6">
        <f>J138+K138+L138+M138</f>
        <v>0</v>
      </c>
      <c r="J138" s="6"/>
      <c r="K138" s="6"/>
      <c r="L138" s="6"/>
      <c r="M138" s="6"/>
      <c r="N138" s="6"/>
      <c r="O138" s="6"/>
      <c r="P138" s="7"/>
    </row>
    <row r="139" spans="1:16" ht="31.5">
      <c r="A139" s="3"/>
      <c r="B139" s="4" t="s">
        <v>90</v>
      </c>
      <c r="C139" s="3"/>
      <c r="D139" s="3"/>
      <c r="E139" s="5"/>
      <c r="F139" s="3" t="s">
        <v>83</v>
      </c>
      <c r="G139" s="3" t="s">
        <v>91</v>
      </c>
      <c r="H139" s="6">
        <f>I139+N139+O139</f>
        <v>0</v>
      </c>
      <c r="I139" s="6">
        <f>J139+K139+L139+M139</f>
        <v>0</v>
      </c>
      <c r="J139" s="6"/>
      <c r="K139" s="6"/>
      <c r="L139" s="6"/>
      <c r="M139" s="6"/>
      <c r="N139" s="6"/>
      <c r="O139" s="6"/>
      <c r="P139" s="7"/>
    </row>
    <row r="140" spans="1:16" ht="31.5">
      <c r="A140" s="3" t="s">
        <v>147</v>
      </c>
      <c r="B140" s="4" t="s">
        <v>93</v>
      </c>
      <c r="C140" s="3"/>
      <c r="D140" s="3"/>
      <c r="E140" s="5"/>
      <c r="F140" s="3" t="s">
        <v>94</v>
      </c>
      <c r="G140" s="3" t="s">
        <v>28</v>
      </c>
      <c r="H140" s="6">
        <f>I140+N140+O140</f>
        <v>0</v>
      </c>
      <c r="I140" s="6">
        <f>J140+K140+L140+M140</f>
        <v>0</v>
      </c>
      <c r="J140" s="6">
        <f aca="true" t="shared" si="27" ref="J140:O140">J142+J143+J144</f>
        <v>0</v>
      </c>
      <c r="K140" s="6">
        <f t="shared" si="27"/>
        <v>0</v>
      </c>
      <c r="L140" s="6">
        <f t="shared" si="27"/>
        <v>0</v>
      </c>
      <c r="M140" s="6">
        <f t="shared" si="27"/>
        <v>0</v>
      </c>
      <c r="N140" s="6">
        <f t="shared" si="27"/>
        <v>0</v>
      </c>
      <c r="O140" s="6">
        <f t="shared" si="27"/>
        <v>0</v>
      </c>
      <c r="P140" s="7"/>
    </row>
    <row r="141" spans="1:16" ht="15.75">
      <c r="A141" s="3"/>
      <c r="B141" s="4" t="s">
        <v>66</v>
      </c>
      <c r="C141" s="3"/>
      <c r="D141" s="3"/>
      <c r="E141" s="5"/>
      <c r="F141" s="3"/>
      <c r="G141" s="3"/>
      <c r="H141" s="6"/>
      <c r="I141" s="6"/>
      <c r="J141" s="6"/>
      <c r="K141" s="6"/>
      <c r="L141" s="6"/>
      <c r="M141" s="6"/>
      <c r="N141" s="6"/>
      <c r="O141" s="6"/>
      <c r="P141" s="7"/>
    </row>
    <row r="142" spans="1:16" ht="31.5">
      <c r="A142" s="3"/>
      <c r="B142" s="4" t="s">
        <v>95</v>
      </c>
      <c r="C142" s="3"/>
      <c r="D142" s="3"/>
      <c r="E142" s="5"/>
      <c r="F142" s="3" t="s">
        <v>94</v>
      </c>
      <c r="G142" s="3" t="s">
        <v>96</v>
      </c>
      <c r="H142" s="6">
        <f aca="true" t="shared" si="28" ref="H142:H161">I142+N142+O142</f>
        <v>0</v>
      </c>
      <c r="I142" s="6">
        <f aca="true" t="shared" si="29" ref="I142:I161">J142+K142+L142+M142</f>
        <v>0</v>
      </c>
      <c r="J142" s="6"/>
      <c r="K142" s="6"/>
      <c r="L142" s="6"/>
      <c r="M142" s="6"/>
      <c r="N142" s="6"/>
      <c r="O142" s="6"/>
      <c r="P142" s="7"/>
    </row>
    <row r="143" spans="1:16" ht="31.5">
      <c r="A143" s="3"/>
      <c r="B143" s="4" t="s">
        <v>97</v>
      </c>
      <c r="C143" s="3"/>
      <c r="D143" s="3"/>
      <c r="E143" s="5"/>
      <c r="F143" s="3" t="s">
        <v>94</v>
      </c>
      <c r="G143" s="3" t="s">
        <v>98</v>
      </c>
      <c r="H143" s="6">
        <f t="shared" si="28"/>
        <v>0</v>
      </c>
      <c r="I143" s="6">
        <f t="shared" si="29"/>
        <v>0</v>
      </c>
      <c r="J143" s="6"/>
      <c r="K143" s="6"/>
      <c r="L143" s="6"/>
      <c r="M143" s="6"/>
      <c r="N143" s="6"/>
      <c r="O143" s="6"/>
      <c r="P143" s="7"/>
    </row>
    <row r="144" spans="1:16" ht="47.25">
      <c r="A144" s="3"/>
      <c r="B144" s="4" t="s">
        <v>99</v>
      </c>
      <c r="C144" s="3"/>
      <c r="D144" s="3"/>
      <c r="E144" s="5"/>
      <c r="F144" s="3" t="s">
        <v>94</v>
      </c>
      <c r="G144" s="3" t="s">
        <v>100</v>
      </c>
      <c r="H144" s="6">
        <f t="shared" si="28"/>
        <v>0</v>
      </c>
      <c r="I144" s="6">
        <f t="shared" si="29"/>
        <v>0</v>
      </c>
      <c r="J144" s="6"/>
      <c r="K144" s="6"/>
      <c r="L144" s="6"/>
      <c r="M144" s="6"/>
      <c r="N144" s="6"/>
      <c r="O144" s="6"/>
      <c r="P144" s="7"/>
    </row>
    <row r="145" spans="1:16" ht="15.75">
      <c r="A145" s="3" t="s">
        <v>148</v>
      </c>
      <c r="B145" s="4" t="s">
        <v>102</v>
      </c>
      <c r="C145" s="3"/>
      <c r="D145" s="3"/>
      <c r="E145" s="5"/>
      <c r="F145" s="3" t="s">
        <v>103</v>
      </c>
      <c r="G145" s="3" t="s">
        <v>28</v>
      </c>
      <c r="H145" s="6">
        <f t="shared" si="28"/>
        <v>0</v>
      </c>
      <c r="I145" s="6">
        <f t="shared" si="29"/>
        <v>0</v>
      </c>
      <c r="J145" s="6">
        <f aca="true" t="shared" si="30" ref="J145:O145">J147+J148</f>
        <v>0</v>
      </c>
      <c r="K145" s="6">
        <f t="shared" si="30"/>
        <v>0</v>
      </c>
      <c r="L145" s="6">
        <f t="shared" si="30"/>
        <v>0</v>
      </c>
      <c r="M145" s="6">
        <f t="shared" si="30"/>
        <v>0</v>
      </c>
      <c r="N145" s="6">
        <f t="shared" si="30"/>
        <v>0</v>
      </c>
      <c r="O145" s="6">
        <f t="shared" si="30"/>
        <v>0</v>
      </c>
      <c r="P145" s="7"/>
    </row>
    <row r="146" spans="1:16" ht="15.75">
      <c r="A146" s="3"/>
      <c r="B146" s="4" t="s">
        <v>66</v>
      </c>
      <c r="C146" s="3"/>
      <c r="D146" s="3"/>
      <c r="E146" s="5"/>
      <c r="F146" s="3"/>
      <c r="G146" s="3"/>
      <c r="H146" s="6">
        <f t="shared" si="28"/>
        <v>0</v>
      </c>
      <c r="I146" s="6">
        <f t="shared" si="29"/>
        <v>0</v>
      </c>
      <c r="J146" s="6"/>
      <c r="K146" s="6"/>
      <c r="L146" s="6"/>
      <c r="M146" s="6"/>
      <c r="N146" s="6"/>
      <c r="O146" s="6"/>
      <c r="P146" s="7"/>
    </row>
    <row r="147" spans="1:16" ht="15.75">
      <c r="A147" s="3"/>
      <c r="B147" s="4" t="s">
        <v>102</v>
      </c>
      <c r="C147" s="3"/>
      <c r="D147" s="3"/>
      <c r="E147" s="5"/>
      <c r="F147" s="3" t="s">
        <v>103</v>
      </c>
      <c r="G147" s="3" t="s">
        <v>28</v>
      </c>
      <c r="H147" s="6">
        <f t="shared" si="28"/>
        <v>0</v>
      </c>
      <c r="I147" s="6">
        <f t="shared" si="29"/>
        <v>0</v>
      </c>
      <c r="J147" s="6"/>
      <c r="K147" s="6"/>
      <c r="L147" s="6"/>
      <c r="M147" s="6"/>
      <c r="N147" s="6"/>
      <c r="O147" s="6"/>
      <c r="P147" s="7"/>
    </row>
    <row r="148" spans="1:16" ht="78.75">
      <c r="A148" s="3"/>
      <c r="B148" s="4" t="s">
        <v>104</v>
      </c>
      <c r="C148" s="3"/>
      <c r="D148" s="3"/>
      <c r="E148" s="5"/>
      <c r="F148" s="3" t="s">
        <v>103</v>
      </c>
      <c r="G148" s="3" t="s">
        <v>105</v>
      </c>
      <c r="H148" s="6">
        <f t="shared" si="28"/>
        <v>0</v>
      </c>
      <c r="I148" s="6">
        <f t="shared" si="29"/>
        <v>0</v>
      </c>
      <c r="J148" s="6"/>
      <c r="K148" s="6"/>
      <c r="L148" s="6"/>
      <c r="M148" s="6"/>
      <c r="N148" s="6"/>
      <c r="O148" s="6"/>
      <c r="P148" s="7"/>
    </row>
    <row r="149" spans="1:16" ht="31.5">
      <c r="A149" s="3" t="s">
        <v>149</v>
      </c>
      <c r="B149" s="4" t="s">
        <v>107</v>
      </c>
      <c r="C149" s="3"/>
      <c r="D149" s="3"/>
      <c r="E149" s="5"/>
      <c r="F149" s="3" t="s">
        <v>108</v>
      </c>
      <c r="G149" s="3" t="s">
        <v>28</v>
      </c>
      <c r="H149" s="6">
        <f t="shared" si="28"/>
        <v>0</v>
      </c>
      <c r="I149" s="6">
        <f t="shared" si="29"/>
        <v>0</v>
      </c>
      <c r="J149" s="6">
        <f aca="true" t="shared" si="31" ref="J149:O149">J152+J153+J151</f>
        <v>0</v>
      </c>
      <c r="K149" s="6">
        <f t="shared" si="31"/>
        <v>0</v>
      </c>
      <c r="L149" s="6">
        <f t="shared" si="31"/>
        <v>0</v>
      </c>
      <c r="M149" s="6">
        <f t="shared" si="31"/>
        <v>0</v>
      </c>
      <c r="N149" s="6">
        <f t="shared" si="31"/>
        <v>0</v>
      </c>
      <c r="O149" s="6">
        <f t="shared" si="31"/>
        <v>0</v>
      </c>
      <c r="P149" s="7"/>
    </row>
    <row r="150" spans="1:16" ht="15.75">
      <c r="A150" s="3"/>
      <c r="B150" s="4" t="s">
        <v>66</v>
      </c>
      <c r="C150" s="3"/>
      <c r="D150" s="3"/>
      <c r="E150" s="5"/>
      <c r="F150" s="3"/>
      <c r="G150" s="3"/>
      <c r="H150" s="6">
        <f t="shared" si="28"/>
        <v>0</v>
      </c>
      <c r="I150" s="6">
        <f t="shared" si="29"/>
        <v>0</v>
      </c>
      <c r="J150" s="6"/>
      <c r="K150" s="6"/>
      <c r="L150" s="6"/>
      <c r="M150" s="6"/>
      <c r="N150" s="6"/>
      <c r="O150" s="6"/>
      <c r="P150" s="7"/>
    </row>
    <row r="151" spans="1:16" ht="31.5">
      <c r="A151" s="3"/>
      <c r="B151" s="4" t="s">
        <v>107</v>
      </c>
      <c r="C151" s="3"/>
      <c r="D151" s="3"/>
      <c r="E151" s="5"/>
      <c r="F151" s="3" t="s">
        <v>108</v>
      </c>
      <c r="G151" s="3" t="s">
        <v>28</v>
      </c>
      <c r="H151" s="6">
        <f t="shared" si="28"/>
        <v>0</v>
      </c>
      <c r="I151" s="6">
        <f t="shared" si="29"/>
        <v>0</v>
      </c>
      <c r="J151" s="6"/>
      <c r="K151" s="6"/>
      <c r="L151" s="6"/>
      <c r="M151" s="6"/>
      <c r="N151" s="6"/>
      <c r="O151" s="6"/>
      <c r="P151" s="7"/>
    </row>
    <row r="152" spans="1:16" ht="78.75">
      <c r="A152" s="3"/>
      <c r="B152" s="4" t="s">
        <v>109</v>
      </c>
      <c r="C152" s="3"/>
      <c r="D152" s="3"/>
      <c r="E152" s="5"/>
      <c r="F152" s="3" t="s">
        <v>108</v>
      </c>
      <c r="G152" s="3" t="s">
        <v>110</v>
      </c>
      <c r="H152" s="6">
        <f t="shared" si="28"/>
        <v>0</v>
      </c>
      <c r="I152" s="6">
        <f t="shared" si="29"/>
        <v>0</v>
      </c>
      <c r="J152" s="6"/>
      <c r="K152" s="6"/>
      <c r="L152" s="6"/>
      <c r="M152" s="6"/>
      <c r="N152" s="6"/>
      <c r="O152" s="6"/>
      <c r="P152" s="7"/>
    </row>
    <row r="153" spans="1:16" ht="47.25">
      <c r="A153" s="3" t="s">
        <v>150</v>
      </c>
      <c r="B153" s="4" t="s">
        <v>112</v>
      </c>
      <c r="C153" s="3"/>
      <c r="D153" s="3"/>
      <c r="E153" s="5"/>
      <c r="F153" s="3" t="s">
        <v>108</v>
      </c>
      <c r="G153" s="3" t="s">
        <v>28</v>
      </c>
      <c r="H153" s="6">
        <f t="shared" si="28"/>
        <v>0</v>
      </c>
      <c r="I153" s="6">
        <f t="shared" si="29"/>
        <v>0</v>
      </c>
      <c r="J153" s="6"/>
      <c r="K153" s="6"/>
      <c r="L153" s="6"/>
      <c r="M153" s="6"/>
      <c r="N153" s="6"/>
      <c r="O153" s="6"/>
      <c r="P153" s="7"/>
    </row>
    <row r="154" spans="1:16" ht="31.5">
      <c r="A154" s="3" t="s">
        <v>151</v>
      </c>
      <c r="B154" s="4" t="s">
        <v>114</v>
      </c>
      <c r="C154" s="3"/>
      <c r="D154" s="3"/>
      <c r="E154" s="5"/>
      <c r="F154" s="3" t="s">
        <v>115</v>
      </c>
      <c r="G154" s="3" t="s">
        <v>28</v>
      </c>
      <c r="H154" s="6">
        <f t="shared" si="28"/>
        <v>0</v>
      </c>
      <c r="I154" s="6">
        <f t="shared" si="29"/>
        <v>0</v>
      </c>
      <c r="J154" s="6">
        <f aca="true" t="shared" si="32" ref="J154:O154">J156+J157+J158</f>
        <v>0</v>
      </c>
      <c r="K154" s="6">
        <f t="shared" si="32"/>
        <v>0</v>
      </c>
      <c r="L154" s="6">
        <f t="shared" si="32"/>
        <v>0</v>
      </c>
      <c r="M154" s="6">
        <f t="shared" si="32"/>
        <v>0</v>
      </c>
      <c r="N154" s="6">
        <f t="shared" si="32"/>
        <v>0</v>
      </c>
      <c r="O154" s="6">
        <f t="shared" si="32"/>
        <v>0</v>
      </c>
      <c r="P154" s="7"/>
    </row>
    <row r="155" spans="1:16" ht="15.75">
      <c r="A155" s="3"/>
      <c r="B155" s="4" t="s">
        <v>66</v>
      </c>
      <c r="C155" s="3"/>
      <c r="D155" s="3"/>
      <c r="E155" s="5"/>
      <c r="F155" s="3"/>
      <c r="G155" s="3"/>
      <c r="H155" s="6">
        <f t="shared" si="28"/>
        <v>0</v>
      </c>
      <c r="I155" s="6">
        <f t="shared" si="29"/>
        <v>0</v>
      </c>
      <c r="J155" s="6"/>
      <c r="K155" s="6"/>
      <c r="L155" s="6"/>
      <c r="M155" s="6"/>
      <c r="N155" s="6"/>
      <c r="O155" s="6"/>
      <c r="P155" s="7"/>
    </row>
    <row r="156" spans="1:16" ht="78.75">
      <c r="A156" s="3"/>
      <c r="B156" s="4" t="s">
        <v>109</v>
      </c>
      <c r="C156" s="3"/>
      <c r="D156" s="3"/>
      <c r="E156" s="5"/>
      <c r="F156" s="3" t="s">
        <v>115</v>
      </c>
      <c r="G156" s="3" t="s">
        <v>116</v>
      </c>
      <c r="H156" s="6">
        <f t="shared" si="28"/>
        <v>0</v>
      </c>
      <c r="I156" s="6">
        <f t="shared" si="29"/>
        <v>0</v>
      </c>
      <c r="J156" s="6"/>
      <c r="K156" s="6"/>
      <c r="L156" s="6"/>
      <c r="M156" s="6"/>
      <c r="N156" s="6"/>
      <c r="O156" s="6"/>
      <c r="P156" s="7"/>
    </row>
    <row r="157" spans="1:16" ht="15.75">
      <c r="A157" s="3"/>
      <c r="B157" s="4" t="s">
        <v>117</v>
      </c>
      <c r="C157" s="3"/>
      <c r="D157" s="3"/>
      <c r="E157" s="5"/>
      <c r="F157" s="3" t="s">
        <v>115</v>
      </c>
      <c r="G157" s="3" t="s">
        <v>118</v>
      </c>
      <c r="H157" s="6">
        <f t="shared" si="28"/>
        <v>0</v>
      </c>
      <c r="I157" s="6">
        <f t="shared" si="29"/>
        <v>0</v>
      </c>
      <c r="J157" s="6"/>
      <c r="K157" s="6"/>
      <c r="L157" s="6"/>
      <c r="M157" s="6"/>
      <c r="N157" s="6"/>
      <c r="O157" s="6"/>
      <c r="P157" s="7"/>
    </row>
    <row r="158" spans="1:16" ht="31.5">
      <c r="A158" s="3"/>
      <c r="B158" s="4" t="s">
        <v>119</v>
      </c>
      <c r="C158" s="3"/>
      <c r="D158" s="3"/>
      <c r="E158" s="5"/>
      <c r="F158" s="3" t="s">
        <v>115</v>
      </c>
      <c r="G158" s="3" t="s">
        <v>120</v>
      </c>
      <c r="H158" s="6">
        <f t="shared" si="28"/>
        <v>0</v>
      </c>
      <c r="I158" s="6">
        <f t="shared" si="29"/>
        <v>0</v>
      </c>
      <c r="J158" s="6"/>
      <c r="K158" s="6"/>
      <c r="L158" s="6"/>
      <c r="M158" s="6"/>
      <c r="N158" s="6"/>
      <c r="O158" s="6"/>
      <c r="P158" s="7"/>
    </row>
    <row r="159" spans="1:16" ht="15.75">
      <c r="A159" s="3" t="s">
        <v>152</v>
      </c>
      <c r="B159" s="4" t="s">
        <v>71</v>
      </c>
      <c r="C159" s="3"/>
      <c r="D159" s="3"/>
      <c r="E159" s="5"/>
      <c r="F159" s="3" t="s">
        <v>122</v>
      </c>
      <c r="G159" s="3" t="s">
        <v>28</v>
      </c>
      <c r="H159" s="6">
        <f t="shared" si="28"/>
        <v>0</v>
      </c>
      <c r="I159" s="6">
        <f t="shared" si="29"/>
        <v>0</v>
      </c>
      <c r="J159" s="6">
        <f aca="true" t="shared" si="33" ref="J159:O159">J160+J161</f>
        <v>0</v>
      </c>
      <c r="K159" s="6">
        <f t="shared" si="33"/>
        <v>0</v>
      </c>
      <c r="L159" s="6">
        <f t="shared" si="33"/>
        <v>0</v>
      </c>
      <c r="M159" s="6">
        <f t="shared" si="33"/>
        <v>0</v>
      </c>
      <c r="N159" s="6">
        <f t="shared" si="33"/>
        <v>0</v>
      </c>
      <c r="O159" s="6">
        <f t="shared" si="33"/>
        <v>0</v>
      </c>
      <c r="P159" s="7"/>
    </row>
    <row r="160" spans="1:16" ht="63">
      <c r="A160" s="3" t="s">
        <v>153</v>
      </c>
      <c r="B160" s="4" t="s">
        <v>140</v>
      </c>
      <c r="C160" s="3"/>
      <c r="D160" s="3"/>
      <c r="E160" s="5"/>
      <c r="F160" s="3" t="s">
        <v>122</v>
      </c>
      <c r="G160" s="3" t="s">
        <v>28</v>
      </c>
      <c r="H160" s="6">
        <f t="shared" si="28"/>
        <v>0</v>
      </c>
      <c r="I160" s="6">
        <f t="shared" si="29"/>
        <v>0</v>
      </c>
      <c r="J160" s="6"/>
      <c r="K160" s="6"/>
      <c r="L160" s="6"/>
      <c r="M160" s="6"/>
      <c r="N160" s="6"/>
      <c r="O160" s="6"/>
      <c r="P160" s="7"/>
    </row>
    <row r="161" spans="1:16" ht="63">
      <c r="A161" s="3" t="s">
        <v>154</v>
      </c>
      <c r="B161" s="4" t="s">
        <v>155</v>
      </c>
      <c r="C161" s="3"/>
      <c r="D161" s="3"/>
      <c r="E161" s="5"/>
      <c r="F161" s="3" t="s">
        <v>122</v>
      </c>
      <c r="G161" s="3" t="s">
        <v>28</v>
      </c>
      <c r="H161" s="6">
        <f t="shared" si="28"/>
        <v>0</v>
      </c>
      <c r="I161" s="6">
        <f t="shared" si="29"/>
        <v>0</v>
      </c>
      <c r="J161" s="6"/>
      <c r="K161" s="6"/>
      <c r="L161" s="6"/>
      <c r="M161" s="6"/>
      <c r="N161" s="6"/>
      <c r="O161" s="6"/>
      <c r="P161" s="7"/>
    </row>
    <row r="162" spans="1:16" ht="189">
      <c r="A162" s="3" t="s">
        <v>156</v>
      </c>
      <c r="B162" s="4" t="s">
        <v>157</v>
      </c>
      <c r="C162" s="3"/>
      <c r="D162" s="3"/>
      <c r="E162" s="5"/>
      <c r="F162" s="3" t="s">
        <v>28</v>
      </c>
      <c r="G162" s="3" t="s">
        <v>28</v>
      </c>
      <c r="H162" s="6">
        <f aca="true" t="shared" si="34" ref="H162:O162">H163+H172+H173+H174+H180+H185+H189+H193+H194+H199</f>
        <v>0</v>
      </c>
      <c r="I162" s="6">
        <f t="shared" si="34"/>
        <v>0</v>
      </c>
      <c r="J162" s="6">
        <f t="shared" si="34"/>
        <v>0</v>
      </c>
      <c r="K162" s="6">
        <f t="shared" si="34"/>
        <v>0</v>
      </c>
      <c r="L162" s="6">
        <f t="shared" si="34"/>
        <v>0</v>
      </c>
      <c r="M162" s="6">
        <f t="shared" si="34"/>
        <v>0</v>
      </c>
      <c r="N162" s="6">
        <f t="shared" si="34"/>
        <v>0</v>
      </c>
      <c r="O162" s="6">
        <f t="shared" si="34"/>
        <v>0</v>
      </c>
      <c r="P162" s="7"/>
    </row>
    <row r="163" spans="1:16" ht="15.75">
      <c r="A163" s="3" t="s">
        <v>158</v>
      </c>
      <c r="B163" s="4" t="s">
        <v>60</v>
      </c>
      <c r="C163" s="3"/>
      <c r="D163" s="3"/>
      <c r="E163" s="5"/>
      <c r="F163" s="3" t="s">
        <v>61</v>
      </c>
      <c r="G163" s="3" t="s">
        <v>28</v>
      </c>
      <c r="H163" s="6">
        <f>I163+N163+O163</f>
        <v>0</v>
      </c>
      <c r="I163" s="6">
        <f>J163+K163+L163+M163</f>
        <v>0</v>
      </c>
      <c r="J163" s="6">
        <f aca="true" t="shared" si="35" ref="J163:O163">J165+J166+J171</f>
        <v>0</v>
      </c>
      <c r="K163" s="6">
        <f t="shared" si="35"/>
        <v>0</v>
      </c>
      <c r="L163" s="6">
        <f t="shared" si="35"/>
        <v>0</v>
      </c>
      <c r="M163" s="6">
        <f t="shared" si="35"/>
        <v>0</v>
      </c>
      <c r="N163" s="6">
        <f t="shared" si="35"/>
        <v>0</v>
      </c>
      <c r="O163" s="6">
        <f t="shared" si="35"/>
        <v>0</v>
      </c>
      <c r="P163" s="7"/>
    </row>
    <row r="164" spans="1:16" ht="15.75">
      <c r="A164" s="3"/>
      <c r="B164" s="4" t="s">
        <v>8</v>
      </c>
      <c r="C164" s="3"/>
      <c r="D164" s="3"/>
      <c r="E164" s="5"/>
      <c r="F164" s="3"/>
      <c r="G164" s="3"/>
      <c r="H164" s="6"/>
      <c r="I164" s="6"/>
      <c r="J164" s="6"/>
      <c r="K164" s="6"/>
      <c r="L164" s="6"/>
      <c r="M164" s="6"/>
      <c r="N164" s="6"/>
      <c r="O164" s="6"/>
      <c r="P164" s="7"/>
    </row>
    <row r="165" spans="1:16" ht="15.75">
      <c r="A165" s="3"/>
      <c r="B165" s="4" t="s">
        <v>62</v>
      </c>
      <c r="C165" s="3"/>
      <c r="D165" s="3"/>
      <c r="E165" s="5"/>
      <c r="F165" s="3" t="s">
        <v>63</v>
      </c>
      <c r="G165" s="3" t="s">
        <v>28</v>
      </c>
      <c r="H165" s="6">
        <f>I165+N165+O165</f>
        <v>0</v>
      </c>
      <c r="I165" s="6">
        <f>J165+K165+L165+M165</f>
        <v>0</v>
      </c>
      <c r="J165" s="6"/>
      <c r="K165" s="6"/>
      <c r="L165" s="6"/>
      <c r="M165" s="6"/>
      <c r="N165" s="6"/>
      <c r="O165" s="6"/>
      <c r="P165" s="7"/>
    </row>
    <row r="166" spans="1:16" ht="15.75">
      <c r="A166" s="3"/>
      <c r="B166" s="4" t="s">
        <v>64</v>
      </c>
      <c r="C166" s="3"/>
      <c r="D166" s="3"/>
      <c r="E166" s="5"/>
      <c r="F166" s="3" t="s">
        <v>65</v>
      </c>
      <c r="G166" s="3" t="s">
        <v>28</v>
      </c>
      <c r="H166" s="6">
        <f>I166+N166+O166</f>
        <v>0</v>
      </c>
      <c r="I166" s="6">
        <f>J166+K166+L166+M166</f>
        <v>0</v>
      </c>
      <c r="J166" s="6">
        <f aca="true" t="shared" si="36" ref="J166:O166">J168+J169+J170</f>
        <v>0</v>
      </c>
      <c r="K166" s="6">
        <f t="shared" si="36"/>
        <v>0</v>
      </c>
      <c r="L166" s="6">
        <f t="shared" si="36"/>
        <v>0</v>
      </c>
      <c r="M166" s="6">
        <f t="shared" si="36"/>
        <v>0</v>
      </c>
      <c r="N166" s="6">
        <f t="shared" si="36"/>
        <v>0</v>
      </c>
      <c r="O166" s="6">
        <f t="shared" si="36"/>
        <v>0</v>
      </c>
      <c r="P166" s="7"/>
    </row>
    <row r="167" spans="1:16" ht="15.75">
      <c r="A167" s="3"/>
      <c r="B167" s="4" t="s">
        <v>66</v>
      </c>
      <c r="C167" s="3"/>
      <c r="D167" s="3"/>
      <c r="E167" s="5"/>
      <c r="F167" s="3"/>
      <c r="G167" s="3"/>
      <c r="H167" s="6"/>
      <c r="I167" s="6"/>
      <c r="J167" s="6"/>
      <c r="K167" s="6"/>
      <c r="L167" s="6"/>
      <c r="M167" s="6"/>
      <c r="N167" s="6"/>
      <c r="O167" s="6"/>
      <c r="P167" s="7"/>
    </row>
    <row r="168" spans="1:16" ht="47.25">
      <c r="A168" s="3"/>
      <c r="B168" s="4" t="s">
        <v>67</v>
      </c>
      <c r="C168" s="3"/>
      <c r="D168" s="3"/>
      <c r="E168" s="5"/>
      <c r="F168" s="3" t="s">
        <v>65</v>
      </c>
      <c r="G168" s="3" t="s">
        <v>68</v>
      </c>
      <c r="H168" s="6">
        <f aca="true" t="shared" si="37" ref="H168:H174">I168+N168+O168</f>
        <v>0</v>
      </c>
      <c r="I168" s="6">
        <f aca="true" t="shared" si="38" ref="I168:I174">J168+K168+L168+M168</f>
        <v>0</v>
      </c>
      <c r="J168" s="6">
        <v>0</v>
      </c>
      <c r="K168" s="6"/>
      <c r="L168" s="6"/>
      <c r="M168" s="6"/>
      <c r="N168" s="6">
        <v>0</v>
      </c>
      <c r="O168" s="6">
        <v>0</v>
      </c>
      <c r="P168" s="7"/>
    </row>
    <row r="169" spans="1:16" ht="31.5">
      <c r="A169" s="3"/>
      <c r="B169" s="4" t="s">
        <v>69</v>
      </c>
      <c r="C169" s="3"/>
      <c r="D169" s="3"/>
      <c r="E169" s="5"/>
      <c r="F169" s="3" t="s">
        <v>65</v>
      </c>
      <c r="G169" s="3" t="s">
        <v>70</v>
      </c>
      <c r="H169" s="6">
        <f t="shared" si="37"/>
        <v>0</v>
      </c>
      <c r="I169" s="6">
        <f t="shared" si="38"/>
        <v>0</v>
      </c>
      <c r="J169" s="6"/>
      <c r="K169" s="6"/>
      <c r="L169" s="6"/>
      <c r="M169" s="6"/>
      <c r="N169" s="6"/>
      <c r="O169" s="6"/>
      <c r="P169" s="7"/>
    </row>
    <row r="170" spans="1:16" ht="15.75">
      <c r="A170" s="3"/>
      <c r="B170" s="4" t="s">
        <v>71</v>
      </c>
      <c r="C170" s="3"/>
      <c r="D170" s="3"/>
      <c r="E170" s="5"/>
      <c r="F170" s="3" t="s">
        <v>65</v>
      </c>
      <c r="G170" s="3" t="s">
        <v>72</v>
      </c>
      <c r="H170" s="6">
        <f t="shared" si="37"/>
        <v>0</v>
      </c>
      <c r="I170" s="6">
        <f t="shared" si="38"/>
        <v>0</v>
      </c>
      <c r="J170" s="6">
        <v>0</v>
      </c>
      <c r="K170" s="6"/>
      <c r="L170" s="6"/>
      <c r="M170" s="6"/>
      <c r="N170" s="6">
        <v>0</v>
      </c>
      <c r="O170" s="6">
        <v>0</v>
      </c>
      <c r="P170" s="7"/>
    </row>
    <row r="171" spans="1:16" ht="31.5">
      <c r="A171" s="3"/>
      <c r="B171" s="4" t="s">
        <v>73</v>
      </c>
      <c r="C171" s="3"/>
      <c r="D171" s="3"/>
      <c r="E171" s="5"/>
      <c r="F171" s="3" t="s">
        <v>74</v>
      </c>
      <c r="G171" s="3" t="s">
        <v>28</v>
      </c>
      <c r="H171" s="6">
        <f t="shared" si="37"/>
        <v>0</v>
      </c>
      <c r="I171" s="6">
        <f t="shared" si="38"/>
        <v>0</v>
      </c>
      <c r="J171" s="6"/>
      <c r="K171" s="6"/>
      <c r="L171" s="6"/>
      <c r="M171" s="6"/>
      <c r="N171" s="6"/>
      <c r="O171" s="6"/>
      <c r="P171" s="7"/>
    </row>
    <row r="172" spans="1:16" ht="15.75">
      <c r="A172" s="3" t="s">
        <v>159</v>
      </c>
      <c r="B172" s="4" t="s">
        <v>76</v>
      </c>
      <c r="C172" s="3"/>
      <c r="D172" s="3"/>
      <c r="E172" s="5"/>
      <c r="F172" s="3" t="s">
        <v>77</v>
      </c>
      <c r="G172" s="3" t="s">
        <v>28</v>
      </c>
      <c r="H172" s="6">
        <f t="shared" si="37"/>
        <v>0</v>
      </c>
      <c r="I172" s="6">
        <f t="shared" si="38"/>
        <v>0</v>
      </c>
      <c r="J172" s="6"/>
      <c r="K172" s="6"/>
      <c r="L172" s="6"/>
      <c r="M172" s="6"/>
      <c r="N172" s="6"/>
      <c r="O172" s="6"/>
      <c r="P172" s="7"/>
    </row>
    <row r="173" spans="1:16" ht="15.75">
      <c r="A173" s="3" t="s">
        <v>160</v>
      </c>
      <c r="B173" s="4" t="s">
        <v>79</v>
      </c>
      <c r="C173" s="3"/>
      <c r="D173" s="3"/>
      <c r="E173" s="5"/>
      <c r="F173" s="3" t="s">
        <v>80</v>
      </c>
      <c r="G173" s="3" t="s">
        <v>28</v>
      </c>
      <c r="H173" s="6">
        <f t="shared" si="37"/>
        <v>0</v>
      </c>
      <c r="I173" s="6">
        <f t="shared" si="38"/>
        <v>0</v>
      </c>
      <c r="J173" s="6"/>
      <c r="K173" s="6"/>
      <c r="L173" s="6"/>
      <c r="M173" s="6"/>
      <c r="N173" s="6"/>
      <c r="O173" s="6"/>
      <c r="P173" s="7"/>
    </row>
    <row r="174" spans="1:16" ht="15.75">
      <c r="A174" s="3" t="s">
        <v>161</v>
      </c>
      <c r="B174" s="4" t="s">
        <v>82</v>
      </c>
      <c r="C174" s="3"/>
      <c r="D174" s="3"/>
      <c r="E174" s="5"/>
      <c r="F174" s="3" t="s">
        <v>83</v>
      </c>
      <c r="G174" s="3" t="s">
        <v>28</v>
      </c>
      <c r="H174" s="6">
        <f t="shared" si="37"/>
        <v>0</v>
      </c>
      <c r="I174" s="6">
        <f t="shared" si="38"/>
        <v>0</v>
      </c>
      <c r="J174" s="6">
        <f aca="true" t="shared" si="39" ref="J174:O174">J176+J177+J178+J179</f>
        <v>0</v>
      </c>
      <c r="K174" s="6">
        <f t="shared" si="39"/>
        <v>0</v>
      </c>
      <c r="L174" s="6">
        <f t="shared" si="39"/>
        <v>0</v>
      </c>
      <c r="M174" s="6">
        <f t="shared" si="39"/>
        <v>0</v>
      </c>
      <c r="N174" s="6">
        <f t="shared" si="39"/>
        <v>0</v>
      </c>
      <c r="O174" s="6">
        <f t="shared" si="39"/>
        <v>0</v>
      </c>
      <c r="P174" s="7"/>
    </row>
    <row r="175" spans="1:16" ht="15.75">
      <c r="A175" s="3"/>
      <c r="B175" s="4" t="s">
        <v>66</v>
      </c>
      <c r="C175" s="3"/>
      <c r="D175" s="3"/>
      <c r="E175" s="5"/>
      <c r="F175" s="3"/>
      <c r="G175" s="3"/>
      <c r="H175" s="6"/>
      <c r="I175" s="6"/>
      <c r="J175" s="6"/>
      <c r="K175" s="6"/>
      <c r="L175" s="6"/>
      <c r="M175" s="6"/>
      <c r="N175" s="6"/>
      <c r="O175" s="6"/>
      <c r="P175" s="7"/>
    </row>
    <row r="176" spans="1:16" ht="15.75">
      <c r="A176" s="3"/>
      <c r="B176" s="4" t="s">
        <v>84</v>
      </c>
      <c r="C176" s="3"/>
      <c r="D176" s="3"/>
      <c r="E176" s="5"/>
      <c r="F176" s="3" t="s">
        <v>83</v>
      </c>
      <c r="G176" s="3" t="s">
        <v>85</v>
      </c>
      <c r="H176" s="6">
        <f>I176+N176+O176</f>
        <v>0</v>
      </c>
      <c r="I176" s="6">
        <f>J176+K176+L176+M176</f>
        <v>0</v>
      </c>
      <c r="J176" s="6"/>
      <c r="K176" s="6"/>
      <c r="L176" s="6"/>
      <c r="M176" s="6"/>
      <c r="N176" s="6"/>
      <c r="O176" s="6"/>
      <c r="P176" s="7"/>
    </row>
    <row r="177" spans="1:16" ht="31.5">
      <c r="A177" s="3"/>
      <c r="B177" s="4" t="s">
        <v>86</v>
      </c>
      <c r="C177" s="3"/>
      <c r="D177" s="3"/>
      <c r="E177" s="5"/>
      <c r="F177" s="3" t="s">
        <v>83</v>
      </c>
      <c r="G177" s="3" t="s">
        <v>87</v>
      </c>
      <c r="H177" s="6">
        <f>I177+N177+O177</f>
        <v>0</v>
      </c>
      <c r="I177" s="6">
        <f>J177+K177+L177+M177</f>
        <v>0</v>
      </c>
      <c r="J177" s="6"/>
      <c r="K177" s="6"/>
      <c r="L177" s="6"/>
      <c r="M177" s="6"/>
      <c r="N177" s="6"/>
      <c r="O177" s="6"/>
      <c r="P177" s="7"/>
    </row>
    <row r="178" spans="1:16" ht="31.5">
      <c r="A178" s="3"/>
      <c r="B178" s="4" t="s">
        <v>88</v>
      </c>
      <c r="C178" s="3"/>
      <c r="D178" s="3"/>
      <c r="E178" s="5"/>
      <c r="F178" s="3" t="s">
        <v>83</v>
      </c>
      <c r="G178" s="3" t="s">
        <v>89</v>
      </c>
      <c r="H178" s="6">
        <f>I178+N178+O178</f>
        <v>0</v>
      </c>
      <c r="I178" s="6">
        <f>J178+K178+L178+M178</f>
        <v>0</v>
      </c>
      <c r="J178" s="6"/>
      <c r="K178" s="6"/>
      <c r="L178" s="6"/>
      <c r="M178" s="6"/>
      <c r="N178" s="6"/>
      <c r="O178" s="6"/>
      <c r="P178" s="7"/>
    </row>
    <row r="179" spans="1:16" ht="31.5">
      <c r="A179" s="3"/>
      <c r="B179" s="4" t="s">
        <v>90</v>
      </c>
      <c r="C179" s="3"/>
      <c r="D179" s="3"/>
      <c r="E179" s="5"/>
      <c r="F179" s="3" t="s">
        <v>83</v>
      </c>
      <c r="G179" s="3" t="s">
        <v>91</v>
      </c>
      <c r="H179" s="6">
        <f>I179+N179+O179</f>
        <v>0</v>
      </c>
      <c r="I179" s="6">
        <f>J179+K179+L179+M179</f>
        <v>0</v>
      </c>
      <c r="J179" s="6"/>
      <c r="K179" s="6"/>
      <c r="L179" s="6"/>
      <c r="M179" s="6"/>
      <c r="N179" s="6"/>
      <c r="O179" s="6"/>
      <c r="P179" s="7"/>
    </row>
    <row r="180" spans="1:16" ht="31.5">
      <c r="A180" s="3" t="s">
        <v>162</v>
      </c>
      <c r="B180" s="4" t="s">
        <v>93</v>
      </c>
      <c r="C180" s="3"/>
      <c r="D180" s="3"/>
      <c r="E180" s="5"/>
      <c r="F180" s="3" t="s">
        <v>94</v>
      </c>
      <c r="G180" s="3" t="s">
        <v>28</v>
      </c>
      <c r="H180" s="6">
        <f>I180+N180+O180</f>
        <v>0</v>
      </c>
      <c r="I180" s="6">
        <f>J180+K180+L180+M180</f>
        <v>0</v>
      </c>
      <c r="J180" s="6">
        <f aca="true" t="shared" si="40" ref="J180:O180">J182+J183+J184</f>
        <v>0</v>
      </c>
      <c r="K180" s="6">
        <f t="shared" si="40"/>
        <v>0</v>
      </c>
      <c r="L180" s="6">
        <f t="shared" si="40"/>
        <v>0</v>
      </c>
      <c r="M180" s="6">
        <f t="shared" si="40"/>
        <v>0</v>
      </c>
      <c r="N180" s="6">
        <f t="shared" si="40"/>
        <v>0</v>
      </c>
      <c r="O180" s="6">
        <f t="shared" si="40"/>
        <v>0</v>
      </c>
      <c r="P180" s="7"/>
    </row>
    <row r="181" spans="1:16" ht="15.75">
      <c r="A181" s="3"/>
      <c r="B181" s="4" t="s">
        <v>66</v>
      </c>
      <c r="C181" s="3"/>
      <c r="D181" s="3"/>
      <c r="E181" s="5"/>
      <c r="F181" s="3"/>
      <c r="G181" s="3"/>
      <c r="H181" s="6"/>
      <c r="I181" s="6"/>
      <c r="J181" s="6"/>
      <c r="K181" s="6"/>
      <c r="L181" s="6"/>
      <c r="M181" s="6"/>
      <c r="N181" s="6"/>
      <c r="O181" s="6"/>
      <c r="P181" s="7"/>
    </row>
    <row r="182" spans="1:16" ht="31.5">
      <c r="A182" s="3"/>
      <c r="B182" s="4" t="s">
        <v>95</v>
      </c>
      <c r="C182" s="3"/>
      <c r="D182" s="3"/>
      <c r="E182" s="5"/>
      <c r="F182" s="3" t="s">
        <v>94</v>
      </c>
      <c r="G182" s="3" t="s">
        <v>96</v>
      </c>
      <c r="H182" s="6">
        <f>I182+N182+O182</f>
        <v>0</v>
      </c>
      <c r="I182" s="6">
        <f>J182+K182+L182+M182</f>
        <v>0</v>
      </c>
      <c r="J182" s="6"/>
      <c r="K182" s="6"/>
      <c r="L182" s="6"/>
      <c r="M182" s="6"/>
      <c r="N182" s="6"/>
      <c r="O182" s="6"/>
      <c r="P182" s="7"/>
    </row>
    <row r="183" spans="1:16" ht="31.5">
      <c r="A183" s="3"/>
      <c r="B183" s="4" t="s">
        <v>97</v>
      </c>
      <c r="C183" s="3"/>
      <c r="D183" s="3"/>
      <c r="E183" s="5"/>
      <c r="F183" s="3" t="s">
        <v>94</v>
      </c>
      <c r="G183" s="3" t="s">
        <v>98</v>
      </c>
      <c r="H183" s="6">
        <f>I183+N183+O183</f>
        <v>0</v>
      </c>
      <c r="I183" s="6">
        <f>J183+K183+L183+M183</f>
        <v>0</v>
      </c>
      <c r="J183" s="6"/>
      <c r="K183" s="6"/>
      <c r="L183" s="6"/>
      <c r="M183" s="6"/>
      <c r="N183" s="6"/>
      <c r="O183" s="6"/>
      <c r="P183" s="7"/>
    </row>
    <row r="184" spans="1:16" ht="47.25">
      <c r="A184" s="3"/>
      <c r="B184" s="4" t="s">
        <v>99</v>
      </c>
      <c r="C184" s="3"/>
      <c r="D184" s="3"/>
      <c r="E184" s="5"/>
      <c r="F184" s="3" t="s">
        <v>94</v>
      </c>
      <c r="G184" s="3" t="s">
        <v>100</v>
      </c>
      <c r="H184" s="6">
        <f>I184+N184+O184</f>
        <v>0</v>
      </c>
      <c r="I184" s="6">
        <f>J184+K184+L184+M184</f>
        <v>0</v>
      </c>
      <c r="J184" s="6"/>
      <c r="K184" s="6"/>
      <c r="L184" s="6"/>
      <c r="M184" s="6"/>
      <c r="N184" s="6"/>
      <c r="O184" s="6"/>
      <c r="P184" s="7"/>
    </row>
    <row r="185" spans="1:16" ht="15.75">
      <c r="A185" s="3" t="s">
        <v>163</v>
      </c>
      <c r="B185" s="4" t="s">
        <v>102</v>
      </c>
      <c r="C185" s="3"/>
      <c r="D185" s="3"/>
      <c r="E185" s="5"/>
      <c r="F185" s="3" t="s">
        <v>103</v>
      </c>
      <c r="G185" s="3" t="s">
        <v>28</v>
      </c>
      <c r="H185" s="6">
        <f>I185+N185+O185</f>
        <v>0</v>
      </c>
      <c r="I185" s="6">
        <f>J185+K185+L185+M185</f>
        <v>0</v>
      </c>
      <c r="J185" s="6">
        <f aca="true" t="shared" si="41" ref="J185:O185">J187+J188</f>
        <v>0</v>
      </c>
      <c r="K185" s="6">
        <f t="shared" si="41"/>
        <v>0</v>
      </c>
      <c r="L185" s="6">
        <f t="shared" si="41"/>
        <v>0</v>
      </c>
      <c r="M185" s="6">
        <f t="shared" si="41"/>
        <v>0</v>
      </c>
      <c r="N185" s="6">
        <f t="shared" si="41"/>
        <v>0</v>
      </c>
      <c r="O185" s="6">
        <f t="shared" si="41"/>
        <v>0</v>
      </c>
      <c r="P185" s="7"/>
    </row>
    <row r="186" spans="1:16" ht="15.75">
      <c r="A186" s="3"/>
      <c r="B186" s="4" t="s">
        <v>66</v>
      </c>
      <c r="C186" s="3"/>
      <c r="D186" s="3"/>
      <c r="E186" s="5"/>
      <c r="F186" s="3"/>
      <c r="G186" s="3"/>
      <c r="H186" s="6"/>
      <c r="I186" s="6"/>
      <c r="J186" s="6"/>
      <c r="K186" s="6"/>
      <c r="L186" s="6"/>
      <c r="M186" s="6"/>
      <c r="N186" s="6"/>
      <c r="O186" s="6"/>
      <c r="P186" s="7"/>
    </row>
    <row r="187" spans="1:16" ht="15.75">
      <c r="A187" s="3"/>
      <c r="B187" s="4" t="s">
        <v>102</v>
      </c>
      <c r="C187" s="3"/>
      <c r="D187" s="3"/>
      <c r="E187" s="5"/>
      <c r="F187" s="3" t="s">
        <v>103</v>
      </c>
      <c r="G187" s="3" t="s">
        <v>28</v>
      </c>
      <c r="H187" s="6">
        <f aca="true" t="shared" si="42" ref="H187:H202">I187+N187+O187</f>
        <v>0</v>
      </c>
      <c r="I187" s="6">
        <f aca="true" t="shared" si="43" ref="I187:I202">J187+K187+L187+M187</f>
        <v>0</v>
      </c>
      <c r="J187" s="6"/>
      <c r="K187" s="6"/>
      <c r="L187" s="6"/>
      <c r="M187" s="6"/>
      <c r="N187" s="6"/>
      <c r="O187" s="6"/>
      <c r="P187" s="7"/>
    </row>
    <row r="188" spans="1:16" ht="78.75">
      <c r="A188" s="3"/>
      <c r="B188" s="4" t="s">
        <v>104</v>
      </c>
      <c r="C188" s="3"/>
      <c r="D188" s="3"/>
      <c r="E188" s="5"/>
      <c r="F188" s="3" t="s">
        <v>103</v>
      </c>
      <c r="G188" s="3" t="s">
        <v>105</v>
      </c>
      <c r="H188" s="6">
        <f t="shared" si="42"/>
        <v>0</v>
      </c>
      <c r="I188" s="6">
        <f t="shared" si="43"/>
        <v>0</v>
      </c>
      <c r="J188" s="6"/>
      <c r="K188" s="6"/>
      <c r="L188" s="6"/>
      <c r="M188" s="6"/>
      <c r="N188" s="6"/>
      <c r="O188" s="6"/>
      <c r="P188" s="7"/>
    </row>
    <row r="189" spans="1:16" ht="31.5">
      <c r="A189" s="3" t="s">
        <v>164</v>
      </c>
      <c r="B189" s="4" t="s">
        <v>107</v>
      </c>
      <c r="C189" s="3"/>
      <c r="D189" s="3"/>
      <c r="E189" s="5"/>
      <c r="F189" s="3" t="s">
        <v>108</v>
      </c>
      <c r="G189" s="3" t="s">
        <v>28</v>
      </c>
      <c r="H189" s="6">
        <f t="shared" si="42"/>
        <v>0</v>
      </c>
      <c r="I189" s="6">
        <f t="shared" si="43"/>
        <v>0</v>
      </c>
      <c r="J189" s="6">
        <f aca="true" t="shared" si="44" ref="J189:O189">J192+J193+J191</f>
        <v>0</v>
      </c>
      <c r="K189" s="6">
        <f t="shared" si="44"/>
        <v>0</v>
      </c>
      <c r="L189" s="6">
        <f t="shared" si="44"/>
        <v>0</v>
      </c>
      <c r="M189" s="6">
        <f t="shared" si="44"/>
        <v>0</v>
      </c>
      <c r="N189" s="6">
        <f t="shared" si="44"/>
        <v>0</v>
      </c>
      <c r="O189" s="6">
        <f t="shared" si="44"/>
        <v>0</v>
      </c>
      <c r="P189" s="7"/>
    </row>
    <row r="190" spans="1:16" ht="15.75">
      <c r="A190" s="3"/>
      <c r="B190" s="4" t="s">
        <v>66</v>
      </c>
      <c r="C190" s="3"/>
      <c r="D190" s="3"/>
      <c r="E190" s="5"/>
      <c r="F190" s="3"/>
      <c r="G190" s="3"/>
      <c r="H190" s="6">
        <f t="shared" si="42"/>
        <v>0</v>
      </c>
      <c r="I190" s="6">
        <f t="shared" si="43"/>
        <v>0</v>
      </c>
      <c r="J190" s="6"/>
      <c r="K190" s="6"/>
      <c r="L190" s="6"/>
      <c r="M190" s="6"/>
      <c r="N190" s="6"/>
      <c r="O190" s="6"/>
      <c r="P190" s="7"/>
    </row>
    <row r="191" spans="1:16" ht="31.5">
      <c r="A191" s="3"/>
      <c r="B191" s="4" t="s">
        <v>107</v>
      </c>
      <c r="C191" s="3"/>
      <c r="D191" s="3"/>
      <c r="E191" s="5"/>
      <c r="F191" s="3" t="s">
        <v>108</v>
      </c>
      <c r="G191" s="3" t="s">
        <v>28</v>
      </c>
      <c r="H191" s="6">
        <f t="shared" si="42"/>
        <v>0</v>
      </c>
      <c r="I191" s="6">
        <f t="shared" si="43"/>
        <v>0</v>
      </c>
      <c r="J191" s="6"/>
      <c r="K191" s="6"/>
      <c r="L191" s="6"/>
      <c r="M191" s="6"/>
      <c r="N191" s="6"/>
      <c r="O191" s="6"/>
      <c r="P191" s="7"/>
    </row>
    <row r="192" spans="1:16" ht="78.75">
      <c r="A192" s="3"/>
      <c r="B192" s="4" t="s">
        <v>109</v>
      </c>
      <c r="C192" s="3"/>
      <c r="D192" s="3"/>
      <c r="E192" s="5"/>
      <c r="F192" s="3" t="s">
        <v>108</v>
      </c>
      <c r="G192" s="3" t="s">
        <v>110</v>
      </c>
      <c r="H192" s="6">
        <f t="shared" si="42"/>
        <v>0</v>
      </c>
      <c r="I192" s="6">
        <f t="shared" si="43"/>
        <v>0</v>
      </c>
      <c r="J192" s="6"/>
      <c r="K192" s="6"/>
      <c r="L192" s="6"/>
      <c r="M192" s="6"/>
      <c r="N192" s="6"/>
      <c r="O192" s="6"/>
      <c r="P192" s="7"/>
    </row>
    <row r="193" spans="1:16" ht="42.75" customHeight="1">
      <c r="A193" s="3" t="s">
        <v>165</v>
      </c>
      <c r="B193" s="4" t="s">
        <v>112</v>
      </c>
      <c r="C193" s="3"/>
      <c r="D193" s="3"/>
      <c r="E193" s="5"/>
      <c r="F193" s="3" t="s">
        <v>108</v>
      </c>
      <c r="G193" s="3" t="s">
        <v>28</v>
      </c>
      <c r="H193" s="6">
        <f t="shared" si="42"/>
        <v>0</v>
      </c>
      <c r="I193" s="6">
        <f t="shared" si="43"/>
        <v>0</v>
      </c>
      <c r="J193" s="6"/>
      <c r="K193" s="6"/>
      <c r="L193" s="6"/>
      <c r="M193" s="6"/>
      <c r="N193" s="6"/>
      <c r="O193" s="6"/>
      <c r="P193" s="7"/>
    </row>
    <row r="194" spans="1:16" ht="31.5">
      <c r="A194" s="3" t="s">
        <v>166</v>
      </c>
      <c r="B194" s="4" t="s">
        <v>114</v>
      </c>
      <c r="C194" s="3"/>
      <c r="D194" s="3"/>
      <c r="E194" s="5"/>
      <c r="F194" s="3" t="s">
        <v>115</v>
      </c>
      <c r="G194" s="3" t="s">
        <v>28</v>
      </c>
      <c r="H194" s="6">
        <f t="shared" si="42"/>
        <v>0</v>
      </c>
      <c r="I194" s="6">
        <f t="shared" si="43"/>
        <v>0</v>
      </c>
      <c r="J194" s="6">
        <f aca="true" t="shared" si="45" ref="J194:O194">J196+J197+J198</f>
        <v>0</v>
      </c>
      <c r="K194" s="6">
        <f t="shared" si="45"/>
        <v>0</v>
      </c>
      <c r="L194" s="6">
        <f t="shared" si="45"/>
        <v>0</v>
      </c>
      <c r="M194" s="6">
        <f t="shared" si="45"/>
        <v>0</v>
      </c>
      <c r="N194" s="6">
        <f t="shared" si="45"/>
        <v>0</v>
      </c>
      <c r="O194" s="6">
        <f t="shared" si="45"/>
        <v>0</v>
      </c>
      <c r="P194" s="7"/>
    </row>
    <row r="195" spans="1:16" ht="15.75">
      <c r="A195" s="3"/>
      <c r="B195" s="4" t="s">
        <v>66</v>
      </c>
      <c r="C195" s="3"/>
      <c r="D195" s="3"/>
      <c r="E195" s="5"/>
      <c r="F195" s="3"/>
      <c r="G195" s="3"/>
      <c r="H195" s="6">
        <f t="shared" si="42"/>
        <v>0</v>
      </c>
      <c r="I195" s="6">
        <f t="shared" si="43"/>
        <v>0</v>
      </c>
      <c r="J195" s="6"/>
      <c r="K195" s="6"/>
      <c r="L195" s="6"/>
      <c r="M195" s="6"/>
      <c r="N195" s="6"/>
      <c r="O195" s="6"/>
      <c r="P195" s="7"/>
    </row>
    <row r="196" spans="1:16" ht="78.75">
      <c r="A196" s="3"/>
      <c r="B196" s="4" t="s">
        <v>109</v>
      </c>
      <c r="C196" s="3"/>
      <c r="D196" s="3"/>
      <c r="E196" s="5"/>
      <c r="F196" s="3" t="s">
        <v>115</v>
      </c>
      <c r="G196" s="3" t="s">
        <v>116</v>
      </c>
      <c r="H196" s="6">
        <f t="shared" si="42"/>
        <v>0</v>
      </c>
      <c r="I196" s="6">
        <f t="shared" si="43"/>
        <v>0</v>
      </c>
      <c r="J196" s="6"/>
      <c r="K196" s="6"/>
      <c r="L196" s="6"/>
      <c r="M196" s="6"/>
      <c r="N196" s="6"/>
      <c r="O196" s="6"/>
      <c r="P196" s="7"/>
    </row>
    <row r="197" spans="1:16" ht="15.75">
      <c r="A197" s="3"/>
      <c r="B197" s="4" t="s">
        <v>117</v>
      </c>
      <c r="C197" s="3"/>
      <c r="D197" s="3"/>
      <c r="E197" s="5"/>
      <c r="F197" s="3" t="s">
        <v>115</v>
      </c>
      <c r="G197" s="3" t="s">
        <v>118</v>
      </c>
      <c r="H197" s="6">
        <f t="shared" si="42"/>
        <v>0</v>
      </c>
      <c r="I197" s="6">
        <f t="shared" si="43"/>
        <v>0</v>
      </c>
      <c r="J197" s="6"/>
      <c r="K197" s="6"/>
      <c r="L197" s="6"/>
      <c r="M197" s="6"/>
      <c r="N197" s="6"/>
      <c r="O197" s="6"/>
      <c r="P197" s="7"/>
    </row>
    <row r="198" spans="1:16" ht="31.5">
      <c r="A198" s="3"/>
      <c r="B198" s="4" t="s">
        <v>119</v>
      </c>
      <c r="C198" s="3"/>
      <c r="D198" s="3"/>
      <c r="E198" s="5"/>
      <c r="F198" s="3" t="s">
        <v>115</v>
      </c>
      <c r="G198" s="3" t="s">
        <v>120</v>
      </c>
      <c r="H198" s="6">
        <f t="shared" si="42"/>
        <v>0</v>
      </c>
      <c r="I198" s="6">
        <f t="shared" si="43"/>
        <v>0</v>
      </c>
      <c r="J198" s="6"/>
      <c r="K198" s="6"/>
      <c r="L198" s="6"/>
      <c r="M198" s="6"/>
      <c r="N198" s="6"/>
      <c r="O198" s="6"/>
      <c r="P198" s="7"/>
    </row>
    <row r="199" spans="1:16" ht="15.75">
      <c r="A199" s="3" t="s">
        <v>167</v>
      </c>
      <c r="B199" s="4" t="s">
        <v>71</v>
      </c>
      <c r="C199" s="3"/>
      <c r="D199" s="3"/>
      <c r="E199" s="5"/>
      <c r="F199" s="3" t="s">
        <v>122</v>
      </c>
      <c r="G199" s="3" t="s">
        <v>28</v>
      </c>
      <c r="H199" s="6">
        <f t="shared" si="42"/>
        <v>0</v>
      </c>
      <c r="I199" s="6">
        <f t="shared" si="43"/>
        <v>0</v>
      </c>
      <c r="J199" s="6"/>
      <c r="K199" s="6"/>
      <c r="L199" s="6"/>
      <c r="M199" s="6"/>
      <c r="N199" s="6"/>
      <c r="O199" s="6"/>
      <c r="P199" s="7"/>
    </row>
    <row r="200" spans="1:15" ht="15.75">
      <c r="A200" s="5" t="s">
        <v>168</v>
      </c>
      <c r="B200" s="4" t="s">
        <v>169</v>
      </c>
      <c r="C200" s="3"/>
      <c r="D200" s="3"/>
      <c r="E200" s="5"/>
      <c r="F200" s="4"/>
      <c r="G200" s="4"/>
      <c r="H200" s="6">
        <v>0</v>
      </c>
      <c r="I200" s="6">
        <v>0</v>
      </c>
      <c r="J200" s="6" t="s">
        <v>29</v>
      </c>
      <c r="K200" s="6" t="s">
        <v>29</v>
      </c>
      <c r="L200" s="6" t="s">
        <v>29</v>
      </c>
      <c r="M200" s="6" t="s">
        <v>29</v>
      </c>
      <c r="N200" s="6"/>
      <c r="O200" s="6"/>
    </row>
    <row r="201" spans="1:15" ht="15.75">
      <c r="A201" s="5" t="s">
        <v>170</v>
      </c>
      <c r="B201" s="4" t="s">
        <v>171</v>
      </c>
      <c r="C201" s="3"/>
      <c r="D201" s="3"/>
      <c r="E201" s="5"/>
      <c r="F201" s="4"/>
      <c r="G201" s="4"/>
      <c r="H201" s="6">
        <f t="shared" si="42"/>
        <v>0</v>
      </c>
      <c r="I201" s="6">
        <f t="shared" si="43"/>
        <v>0</v>
      </c>
      <c r="J201" s="6"/>
      <c r="K201" s="6"/>
      <c r="L201" s="6"/>
      <c r="M201" s="6"/>
      <c r="N201" s="6"/>
      <c r="O201" s="6"/>
    </row>
    <row r="202" spans="1:15" ht="171.75" customHeight="1">
      <c r="A202" s="5"/>
      <c r="B202" s="4" t="s">
        <v>172</v>
      </c>
      <c r="C202" s="3"/>
      <c r="D202" s="3"/>
      <c r="E202" s="5"/>
      <c r="F202" s="4"/>
      <c r="G202" s="4"/>
      <c r="H202" s="6">
        <f t="shared" si="42"/>
        <v>0</v>
      </c>
      <c r="I202" s="6">
        <f t="shared" si="43"/>
        <v>0</v>
      </c>
      <c r="J202" s="6"/>
      <c r="K202" s="6"/>
      <c r="L202" s="6"/>
      <c r="M202" s="6"/>
      <c r="N202" s="6"/>
      <c r="O202" s="6"/>
    </row>
    <row r="203" spans="1:7" ht="15.75">
      <c r="A203" s="9"/>
      <c r="F203"/>
      <c r="G203"/>
    </row>
    <row r="204" spans="1:7" ht="15.75">
      <c r="A204" s="12" t="s">
        <v>173</v>
      </c>
      <c r="F204"/>
      <c r="G204"/>
    </row>
    <row r="205" spans="1:7" ht="15.75">
      <c r="A205" s="9"/>
      <c r="F205"/>
      <c r="G205"/>
    </row>
    <row r="206" spans="1:7" ht="15.75">
      <c r="A206" s="12" t="s">
        <v>174</v>
      </c>
      <c r="F206"/>
      <c r="G206"/>
    </row>
    <row r="207" spans="1:7" ht="15.75">
      <c r="A207" s="9"/>
      <c r="F207"/>
      <c r="G207"/>
    </row>
    <row r="208" spans="1:7" ht="15.75">
      <c r="A208" s="9" t="s">
        <v>175</v>
      </c>
      <c r="F208"/>
      <c r="G208"/>
    </row>
    <row r="209" spans="1:7" ht="0.75" customHeight="1">
      <c r="A209" s="9"/>
      <c r="F209"/>
      <c r="G209"/>
    </row>
    <row r="210" spans="1:7" ht="15.75">
      <c r="A210" s="9"/>
      <c r="F210"/>
      <c r="G210"/>
    </row>
    <row r="211" spans="1:7" ht="15.75">
      <c r="A211" s="9"/>
      <c r="F211"/>
      <c r="G211"/>
    </row>
    <row r="212" spans="1:7" ht="15.75">
      <c r="A212" s="9" t="s">
        <v>176</v>
      </c>
      <c r="F212"/>
      <c r="G212"/>
    </row>
  </sheetData>
  <sheetProtection/>
  <mergeCells count="12">
    <mergeCell ref="A4:A9"/>
    <mergeCell ref="B4:B9"/>
    <mergeCell ref="C4:C9"/>
    <mergeCell ref="D4:D9"/>
    <mergeCell ref="I4:O4"/>
    <mergeCell ref="I5:M6"/>
    <mergeCell ref="I7:I9"/>
    <mergeCell ref="J7:M7"/>
    <mergeCell ref="E4:E9"/>
    <mergeCell ref="F4:F9"/>
    <mergeCell ref="G4:G9"/>
    <mergeCell ref="H4:H9"/>
  </mergeCells>
  <printOptions/>
  <pageMargins left="0.2" right="0.2" top="0.19" bottom="0.29" header="0.2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BUX</dc:creator>
  <cp:keywords/>
  <dc:description/>
  <cp:lastModifiedBy>БУХ</cp:lastModifiedBy>
  <cp:lastPrinted>2012-08-16T02:39:37Z</cp:lastPrinted>
  <dcterms:created xsi:type="dcterms:W3CDTF">2012-05-20T08:00:00Z</dcterms:created>
  <dcterms:modified xsi:type="dcterms:W3CDTF">2013-02-16T07:27:27Z</dcterms:modified>
  <cp:category/>
  <cp:version/>
  <cp:contentType/>
  <cp:contentStatus/>
</cp:coreProperties>
</file>